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D880E8E3-44EC-4BE1-B830-4306016CB815}" xr6:coauthVersionLast="45" xr6:coauthVersionMax="45" xr10:uidLastSave="{00000000-0000-0000-0000-000000000000}"/>
  <bookViews>
    <workbookView xWindow="-108" yWindow="-108" windowWidth="23256" windowHeight="12576" tabRatio="833" firstSheet="5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37" l="1"/>
  <c r="E27" i="37"/>
  <c r="E24" i="37"/>
  <c r="E21" i="37"/>
  <c r="E20" i="37" l="1"/>
  <c r="F32" i="37" s="1"/>
  <c r="D46" i="36"/>
  <c r="E27" i="36"/>
  <c r="E24" i="36"/>
  <c r="E21" i="36"/>
  <c r="F25" i="37" l="1"/>
  <c r="F28" i="37"/>
  <c r="F26" i="37"/>
  <c r="F22" i="37"/>
  <c r="F30" i="37"/>
  <c r="F23" i="37"/>
  <c r="F29" i="37"/>
  <c r="F31" i="37"/>
  <c r="E20" i="36"/>
  <c r="F26" i="36" s="1"/>
  <c r="F30" i="36"/>
  <c r="F22" i="36"/>
  <c r="F31" i="36"/>
  <c r="F32" i="36"/>
  <c r="D46" i="35"/>
  <c r="E27" i="35"/>
  <c r="E24" i="35"/>
  <c r="E21" i="35"/>
  <c r="F27" i="37" l="1"/>
  <c r="F24" i="37"/>
  <c r="F21" i="37"/>
  <c r="F29" i="36"/>
  <c r="F23" i="36"/>
  <c r="F21" i="36"/>
  <c r="F28" i="36"/>
  <c r="F25" i="36"/>
  <c r="F24" i="36" s="1"/>
  <c r="F27" i="36"/>
  <c r="F20" i="36" s="1"/>
  <c r="E20" i="35"/>
  <c r="F30" i="35" s="1"/>
  <c r="D46" i="34"/>
  <c r="E27" i="34"/>
  <c r="E24" i="34"/>
  <c r="E21" i="34"/>
  <c r="F20" i="37" l="1"/>
  <c r="F26" i="35"/>
  <c r="F28" i="35"/>
  <c r="F22" i="35"/>
  <c r="F31" i="35"/>
  <c r="F25" i="35"/>
  <c r="F24" i="35" s="1"/>
  <c r="F32" i="35"/>
  <c r="F29" i="35"/>
  <c r="F23" i="35"/>
  <c r="E20" i="34"/>
  <c r="F28" i="34" s="1"/>
  <c r="D46" i="33"/>
  <c r="E27" i="33"/>
  <c r="E24" i="33"/>
  <c r="E21" i="33"/>
  <c r="F27" i="35" l="1"/>
  <c r="F21" i="35"/>
  <c r="F23" i="34"/>
  <c r="F22" i="34"/>
  <c r="F21" i="34" s="1"/>
  <c r="F31" i="34"/>
  <c r="F30" i="34"/>
  <c r="F25" i="34"/>
  <c r="F29" i="34"/>
  <c r="F32" i="34"/>
  <c r="F26" i="34"/>
  <c r="E20" i="33"/>
  <c r="F32" i="33" s="1"/>
  <c r="D46" i="32"/>
  <c r="E27" i="32"/>
  <c r="E24" i="32"/>
  <c r="E21" i="32"/>
  <c r="F20" i="35" l="1"/>
  <c r="F27" i="34"/>
  <c r="F24" i="34"/>
  <c r="F20" i="34" s="1"/>
  <c r="F26" i="33"/>
  <c r="F23" i="33"/>
  <c r="F29" i="33"/>
  <c r="F28" i="33"/>
  <c r="F30" i="33"/>
  <c r="F31" i="33"/>
  <c r="F25" i="33"/>
  <c r="F22" i="33"/>
  <c r="E20" i="32"/>
  <c r="F25" i="32" s="1"/>
  <c r="E27" i="31"/>
  <c r="E24" i="31"/>
  <c r="E21" i="31"/>
  <c r="F21" i="33" l="1"/>
  <c r="F24" i="33"/>
  <c r="F27" i="33"/>
  <c r="F26" i="32"/>
  <c r="F24" i="32" s="1"/>
  <c r="F28" i="32"/>
  <c r="F31" i="32"/>
  <c r="F30" i="32"/>
  <c r="F32" i="32"/>
  <c r="F29" i="32"/>
  <c r="F23" i="32"/>
  <c r="F22" i="32"/>
  <c r="F21" i="32" s="1"/>
  <c r="E20" i="31"/>
  <c r="F32" i="31" s="1"/>
  <c r="E27" i="30"/>
  <c r="E24" i="30"/>
  <c r="E21" i="30"/>
  <c r="F22" i="31" l="1"/>
  <c r="F29" i="31"/>
  <c r="E20" i="30"/>
  <c r="F22" i="30" s="1"/>
  <c r="F20" i="33"/>
  <c r="F27" i="32"/>
  <c r="F20" i="32" s="1"/>
  <c r="F30" i="31"/>
  <c r="F25" i="31"/>
  <c r="F24" i="31" s="1"/>
  <c r="F31" i="31"/>
  <c r="F28" i="31"/>
  <c r="F26" i="31"/>
  <c r="F23" i="31"/>
  <c r="F21" i="31"/>
  <c r="F32" i="30"/>
  <c r="F28" i="30"/>
  <c r="F25" i="30"/>
  <c r="F29" i="30"/>
  <c r="F26" i="30"/>
  <c r="F31" i="30"/>
  <c r="F23" i="30"/>
  <c r="E27" i="29"/>
  <c r="E24" i="29"/>
  <c r="E21" i="29"/>
  <c r="F30" i="30" l="1"/>
  <c r="E20" i="29"/>
  <c r="F28" i="29" s="1"/>
  <c r="F27" i="31"/>
  <c r="F20" i="31"/>
  <c r="F21" i="30"/>
  <c r="F27" i="30"/>
  <c r="F24" i="30"/>
  <c r="F32" i="29"/>
  <c r="F31" i="29"/>
  <c r="F30" i="29"/>
  <c r="F23" i="29"/>
  <c r="E27" i="28"/>
  <c r="E24" i="28"/>
  <c r="E21" i="28"/>
  <c r="F26" i="29" l="1"/>
  <c r="F29" i="29"/>
  <c r="F22" i="29"/>
  <c r="F25" i="29"/>
  <c r="F20" i="30"/>
  <c r="F24" i="29"/>
  <c r="F21" i="29"/>
  <c r="F27" i="29"/>
  <c r="E20" i="28"/>
  <c r="E28" i="27"/>
  <c r="E25" i="27"/>
  <c r="E22" i="27"/>
  <c r="F20" i="29" l="1"/>
  <c r="F31" i="28"/>
  <c r="F23" i="28"/>
  <c r="F22" i="28"/>
  <c r="F21" i="28" s="1"/>
  <c r="F25" i="28"/>
  <c r="F29" i="28"/>
  <c r="F26" i="28"/>
  <c r="F28" i="28"/>
  <c r="F32" i="28"/>
  <c r="F30" i="28"/>
  <c r="E21" i="27"/>
  <c r="F33" i="27" s="1"/>
  <c r="F32" i="27"/>
  <c r="F26" i="27"/>
  <c r="F23" i="27"/>
  <c r="F22" i="27" s="1"/>
  <c r="F27" i="27"/>
  <c r="F31" i="27"/>
  <c r="E28" i="26"/>
  <c r="E25" i="26"/>
  <c r="E22" i="26"/>
  <c r="F24" i="28" l="1"/>
  <c r="F27" i="28"/>
  <c r="F25" i="27"/>
  <c r="F29" i="27"/>
  <c r="F30" i="27"/>
  <c r="E21" i="26"/>
  <c r="F32" i="26" s="1"/>
  <c r="F23" i="26"/>
  <c r="F22" i="26" s="1"/>
  <c r="F30" i="26" l="1"/>
  <c r="F26" i="26"/>
  <c r="F25" i="26" s="1"/>
  <c r="F31" i="26"/>
  <c r="F20" i="28"/>
  <c r="F28" i="27"/>
  <c r="F21" i="27" s="1"/>
  <c r="F29" i="26"/>
  <c r="F28" i="26" s="1"/>
  <c r="F33" i="26"/>
  <c r="F27" i="26"/>
  <c r="F21" i="26" l="1"/>
</calcChain>
</file>

<file path=xl/sharedStrings.xml><?xml version="1.0" encoding="utf-8"?>
<sst xmlns="http://schemas.openxmlformats.org/spreadsheetml/2006/main" count="610" uniqueCount="56">
  <si>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</si>
  <si>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</si>
  <si>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</si>
  <si>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amerických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</si>
  <si>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</si>
  <si>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</si>
  <si>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</si>
  <si>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</si>
  <si>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</si>
  <si>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</si>
  <si>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</si>
  <si>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</si>
  <si>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Kapitalizační  CZ0008475175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</si>
  <si>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</si>
  <si>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</si>
  <si>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</si>
  <si>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</si>
  <si>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</si>
  <si>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</si>
  <si>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</si>
  <si>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</si>
  <si>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</si>
  <si>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</si>
  <si>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</si>
  <si>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</si>
  <si>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</si>
  <si>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</si>
  <si>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</si>
  <si>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</si>
  <si>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</si>
  <si>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</si>
  <si>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</si>
  <si>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</si>
  <si>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</si>
  <si>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</si>
  <si>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</si>
  <si>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</si>
  <si>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</si>
  <si>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CZ0008475175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</si>
  <si>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</si>
  <si>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</si>
  <si>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</si>
  <si>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</si>
  <si>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- 31.1.2020</t>
  </si>
  <si>
    <t>za období 1.2. - 29.2.2020</t>
  </si>
  <si>
    <t>za období 1.3. - 31.3.2020</t>
  </si>
  <si>
    <t>ISIN</t>
  </si>
  <si>
    <t>za období 1.4. - 30.4.2020</t>
  </si>
  <si>
    <t>za období 1.5. - 31.5.2020</t>
  </si>
  <si>
    <t>za období 1.6. - 30.6.2020</t>
  </si>
  <si>
    <t>za období 1.7. - 31.7.2020</t>
  </si>
  <si>
    <t>za období 1.8. - 31.8.2020</t>
  </si>
  <si>
    <t>za období 1.9. - 30.9.2020</t>
  </si>
  <si>
    <t>za období 1.10. - 31.10.2020</t>
  </si>
  <si>
    <t>za období 1.11. - 30.11.2020</t>
  </si>
  <si>
    <t>za období 1.12.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</si>
</sst>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6" fillId="0" borderId="4" xfId="1" applyFont="1" applyFill="1" applyBorder="1" applyAlignment="1" applyProtection="1">
      <alignment horizontal="center"/>
      <protection hidden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8FF686D-4D9D-42B9-9079-A975D9AAD7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83B572-7BCB-4251-8412-A0D9538239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AF5549-6482-4C6D-BFB5-BB1EF8CEF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0"/>
  <sheetViews>
    <sheetView workbookViewId="0">
      <selection activeCell="J28" sqref="J2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20" t="s">
        <v>12</v>
      </c>
      <c r="B12" s="120"/>
      <c r="C12" s="107"/>
      <c r="D12" s="15"/>
      <c r="E12" s="121"/>
      <c r="F12" s="121"/>
    </row>
    <row r="13" spans="1:6" x14ac:dyDescent="0.25">
      <c r="A13" s="29"/>
      <c r="B13" s="30"/>
      <c r="C13" s="30"/>
      <c r="D13" s="15"/>
      <c r="E13" s="108"/>
      <c r="F13" s="108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12"/>
      <c r="B15" s="13"/>
      <c r="C15" s="15"/>
      <c r="D15" s="15"/>
      <c r="E15" s="33"/>
      <c r="F15" s="34"/>
    </row>
    <row r="16" spans="1:6" x14ac:dyDescent="0.25">
      <c r="A16" s="35"/>
      <c r="B16" s="36"/>
      <c r="C16" s="36"/>
      <c r="D16" s="36"/>
      <c r="E16" s="37"/>
      <c r="F16" s="15"/>
    </row>
    <row r="17" spans="1:8" ht="15.6" x14ac:dyDescent="0.25">
      <c r="A17" s="38" t="s">
        <v>13</v>
      </c>
      <c r="B17" s="39"/>
      <c r="C17" s="39"/>
      <c r="D17" s="40"/>
      <c r="E17" s="40"/>
      <c r="F17" s="40"/>
    </row>
    <row r="18" spans="1:8" ht="13.8" thickBot="1" x14ac:dyDescent="0.3">
      <c r="A18" s="41"/>
      <c r="B18" s="41"/>
      <c r="C18" s="41"/>
      <c r="D18" s="42"/>
      <c r="E18" s="42"/>
      <c r="F18" s="42"/>
    </row>
    <row r="19" spans="1:8" ht="39.6" x14ac:dyDescent="0.3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8" thickBot="1" x14ac:dyDescent="0.3">
      <c r="A20" s="49"/>
      <c r="B20" s="50"/>
      <c r="C20" s="51"/>
      <c r="D20" s="52"/>
      <c r="E20" s="53" t="s">
        <v>18</v>
      </c>
      <c r="F20" s="54">
        <v>43861</v>
      </c>
      <c r="G20" s="55"/>
    </row>
    <row r="21" spans="1:8" x14ac:dyDescent="0.25">
      <c r="A21" s="56" t="s">
        <v>19</v>
      </c>
      <c r="B21" s="57"/>
      <c r="C21" s="57"/>
      <c r="D21" s="58">
        <v>1</v>
      </c>
      <c r="E21" s="59">
        <f>+E22+E25+E28+E33</f>
        <v>195578</v>
      </c>
      <c r="F21" s="60">
        <f>+F22+F25+F28+F33</f>
        <v>100.00000000000001</v>
      </c>
    </row>
    <row r="22" spans="1:8" x14ac:dyDescent="0.25">
      <c r="A22" s="61" t="s">
        <v>20</v>
      </c>
      <c r="B22" s="62"/>
      <c r="C22" s="62"/>
      <c r="D22" s="63">
        <v>3</v>
      </c>
      <c r="E22" s="64">
        <f>E23+E24</f>
        <v>14632</v>
      </c>
      <c r="F22" s="65">
        <f>+F23+F24</f>
        <v>7.4814140649766339</v>
      </c>
    </row>
    <row r="23" spans="1:8" x14ac:dyDescent="0.25">
      <c r="A23" s="66" t="s">
        <v>21</v>
      </c>
      <c r="B23" s="67"/>
      <c r="C23" s="67"/>
      <c r="D23" s="63">
        <v>4</v>
      </c>
      <c r="E23" s="64">
        <v>14632</v>
      </c>
      <c r="F23" s="65">
        <f>E23/E21*100</f>
        <v>7.4814140649766339</v>
      </c>
    </row>
    <row r="24" spans="1:8" hidden="1" x14ac:dyDescent="0.25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5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5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5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5">
      <c r="A28" s="61" t="s">
        <v>26</v>
      </c>
      <c r="B28" s="67"/>
      <c r="C28" s="67"/>
      <c r="D28" s="63">
        <v>12</v>
      </c>
      <c r="E28" s="64">
        <f>E29+E30</f>
        <v>177257</v>
      </c>
      <c r="F28" s="65">
        <f>+F29+F30+F31</f>
        <v>90.632381965251724</v>
      </c>
    </row>
    <row r="29" spans="1:8" hidden="1" x14ac:dyDescent="0.25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5">
      <c r="A30" s="66" t="s">
        <v>28</v>
      </c>
      <c r="B30" s="67"/>
      <c r="C30" s="67"/>
      <c r="D30" s="63">
        <v>14</v>
      </c>
      <c r="E30" s="64">
        <v>177257</v>
      </c>
      <c r="F30" s="65">
        <f>E30/$E$21*100</f>
        <v>90.632381965251724</v>
      </c>
      <c r="H30" s="68"/>
    </row>
    <row r="31" spans="1:8" hidden="1" x14ac:dyDescent="0.25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5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8" thickBot="1" x14ac:dyDescent="0.3">
      <c r="A33" s="74" t="s">
        <v>31</v>
      </c>
      <c r="B33" s="75"/>
      <c r="C33" s="75"/>
      <c r="D33" s="76">
        <v>24</v>
      </c>
      <c r="E33" s="77">
        <v>3689</v>
      </c>
      <c r="F33" s="78">
        <f>E33/$E$21*100</f>
        <v>1.8862039697716513</v>
      </c>
    </row>
    <row r="34" spans="1:6" x14ac:dyDescent="0.25">
      <c r="A34" s="79"/>
      <c r="B34" s="80"/>
      <c r="C34" s="80"/>
      <c r="D34" s="81"/>
      <c r="E34" s="82"/>
      <c r="F34" s="83"/>
    </row>
    <row r="35" spans="1:6" x14ac:dyDescent="0.25">
      <c r="A35" s="79"/>
      <c r="B35" s="80"/>
      <c r="C35" s="80"/>
      <c r="D35" s="81"/>
      <c r="E35" s="82"/>
      <c r="F35" s="83"/>
    </row>
    <row r="36" spans="1:6" ht="15.6" x14ac:dyDescent="0.25">
      <c r="A36" s="84" t="s">
        <v>32</v>
      </c>
      <c r="B36" s="85"/>
      <c r="C36" s="85"/>
      <c r="D36" s="85"/>
      <c r="E36" s="85"/>
      <c r="F36" s="85"/>
    </row>
    <row r="37" spans="1:6" ht="13.8" thickBot="1" x14ac:dyDescent="0.3">
      <c r="B37" s="86"/>
      <c r="C37" s="86"/>
      <c r="D37" s="87"/>
      <c r="E37" s="88"/>
      <c r="F37" s="89"/>
    </row>
    <row r="38" spans="1:6" x14ac:dyDescent="0.25">
      <c r="A38" s="122" t="s">
        <v>33</v>
      </c>
      <c r="B38" s="125" t="s">
        <v>15</v>
      </c>
      <c r="C38" s="127" t="s">
        <v>34</v>
      </c>
      <c r="D38" s="128"/>
      <c r="E38" s="127" t="s">
        <v>35</v>
      </c>
      <c r="F38" s="128"/>
    </row>
    <row r="39" spans="1:6" x14ac:dyDescent="0.25">
      <c r="A39" s="123"/>
      <c r="B39" s="126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8" thickBot="1" x14ac:dyDescent="0.3">
      <c r="A40" s="124"/>
      <c r="B40" s="115"/>
      <c r="C40" s="129" t="s">
        <v>43</v>
      </c>
      <c r="D40" s="129"/>
      <c r="E40" s="129"/>
      <c r="F40" s="130"/>
    </row>
    <row r="41" spans="1:6" ht="13.8" thickBot="1" x14ac:dyDescent="0.3">
      <c r="A41" s="92" t="s">
        <v>38</v>
      </c>
      <c r="B41" s="93">
        <v>1</v>
      </c>
      <c r="C41" s="94">
        <v>6402719</v>
      </c>
      <c r="D41" s="95">
        <v>3423974</v>
      </c>
      <c r="E41" s="94">
        <v>8293259.4900000002</v>
      </c>
      <c r="F41" s="96">
        <v>4449421.5199999996</v>
      </c>
    </row>
    <row r="42" spans="1:6" x14ac:dyDescent="0.25">
      <c r="A42" s="79"/>
      <c r="B42" s="86"/>
      <c r="C42" s="97"/>
      <c r="D42" s="97"/>
      <c r="E42" s="97"/>
      <c r="F42" s="97"/>
    </row>
    <row r="44" spans="1:6" ht="15.6" x14ac:dyDescent="0.25">
      <c r="A44" s="84" t="s">
        <v>39</v>
      </c>
      <c r="B44" s="86"/>
      <c r="C44" s="86"/>
      <c r="D44" s="87"/>
      <c r="E44" s="88"/>
    </row>
    <row r="45" spans="1:6" ht="13.8" thickBot="1" x14ac:dyDescent="0.3">
      <c r="A45" s="79"/>
      <c r="B45" s="86"/>
      <c r="C45" s="98"/>
      <c r="D45" s="98"/>
    </row>
    <row r="46" spans="1:6" x14ac:dyDescent="0.25">
      <c r="A46" s="112" t="s">
        <v>33</v>
      </c>
      <c r="B46" s="114" t="s">
        <v>15</v>
      </c>
      <c r="C46" s="116" t="s">
        <v>40</v>
      </c>
      <c r="D46" s="117"/>
      <c r="E46" s="99"/>
    </row>
    <row r="47" spans="1:6" ht="13.8" thickBot="1" x14ac:dyDescent="0.3">
      <c r="A47" s="113"/>
      <c r="B47" s="115"/>
      <c r="C47" s="100" t="s">
        <v>41</v>
      </c>
      <c r="D47" s="101">
        <v>43861</v>
      </c>
      <c r="E47" s="33"/>
    </row>
    <row r="48" spans="1:6" ht="13.8" thickBot="1" x14ac:dyDescent="0.3">
      <c r="A48" s="92" t="s">
        <v>38</v>
      </c>
      <c r="B48" s="58">
        <v>1</v>
      </c>
      <c r="C48" s="118">
        <v>185932261.19</v>
      </c>
      <c r="D48" s="119"/>
      <c r="E48" s="102"/>
    </row>
    <row r="50" spans="1:6" ht="52.8" x14ac:dyDescent="0.3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E2518-CF1F-4F6B-BA22-0A638E2CDED4}">
  <sheetPr>
    <pageSetUpPr fitToPage="1"/>
  </sheetPr>
  <dimension ref="A1:H49"/>
  <sheetViews>
    <sheetView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44135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268540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28000</v>
      </c>
      <c r="F21" s="65">
        <f>+F22+F23</f>
        <v>10.426752066731213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28000</v>
      </c>
      <c r="F22" s="65">
        <f>E22/E20*100</f>
        <v>10.426752066731213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239312</v>
      </c>
      <c r="F27" s="65">
        <f>+F28+F29+F30</f>
        <v>89.115960378342152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239312</v>
      </c>
      <c r="F29" s="65">
        <f>E29/$E$20*100</f>
        <v>89.115960378342152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1228</v>
      </c>
      <c r="F32" s="78">
        <f>E32/$E$20*100</f>
        <v>0.45728755492664036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53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9098455</v>
      </c>
      <c r="D40" s="95">
        <v>5545578</v>
      </c>
      <c r="E40" s="94">
        <v>11559516</v>
      </c>
      <c r="F40" s="96">
        <v>6999211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44135</v>
      </c>
      <c r="E46" s="33"/>
    </row>
    <row r="47" spans="1:6" ht="13.8" thickBot="1" x14ac:dyDescent="0.3">
      <c r="A47" s="92" t="s">
        <v>38</v>
      </c>
      <c r="B47" s="58">
        <v>1</v>
      </c>
      <c r="C47" s="118">
        <v>259293803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E8753-514E-4026-BAE1-94B709EA40F0}">
  <sheetPr>
    <pageSetUpPr fitToPage="1"/>
  </sheetPr>
  <dimension ref="A1:H49"/>
  <sheetViews>
    <sheetView workbookViewId="0">
      <selection activeCell="I35" sqref="I3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44165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292044</v>
      </c>
      <c r="F20" s="60">
        <f>+F21+F24+F27+F32</f>
        <v>100.00000000000001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23548</v>
      </c>
      <c r="F21" s="65">
        <f>+F22+F23</f>
        <v>8.0631685636410939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23548</v>
      </c>
      <c r="F22" s="65">
        <f>E22/E20*100</f>
        <v>8.0631685636410939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265637</v>
      </c>
      <c r="F27" s="65">
        <f>+F28+F29+F30</f>
        <v>90.957869362150916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265637</v>
      </c>
      <c r="F29" s="65">
        <f>E29/$E$20*100</f>
        <v>90.957869362150916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2859</v>
      </c>
      <c r="F32" s="78">
        <f>E32/$E$20*100</f>
        <v>0.97896207420799608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54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13101572</v>
      </c>
      <c r="D40" s="95">
        <v>4606931</v>
      </c>
      <c r="E40" s="94">
        <v>16785122</v>
      </c>
      <c r="F40" s="96">
        <v>5913589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44165</v>
      </c>
      <c r="E46" s="33"/>
    </row>
    <row r="47" spans="1:6" ht="13.8" thickBot="1" x14ac:dyDescent="0.3">
      <c r="A47" s="92" t="s">
        <v>38</v>
      </c>
      <c r="B47" s="58">
        <v>1</v>
      </c>
      <c r="C47" s="118">
        <v>287676897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2952B-8693-4812-9E39-FED2B1323ACF}">
  <sheetPr>
    <pageSetUpPr fitToPage="1"/>
  </sheetPr>
  <dimension ref="A1:H49"/>
  <sheetViews>
    <sheetView tabSelected="1" workbookViewId="0">
      <selection activeCell="E32" sqref="E3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44196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308285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25051</v>
      </c>
      <c r="F21" s="65">
        <f>+F22+F23</f>
        <v>8.1259224418962965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25051</v>
      </c>
      <c r="F22" s="65">
        <f>E22/E20*100</f>
        <v>8.1259224418962965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280559</v>
      </c>
      <c r="F27" s="65">
        <f>+F28+F29+F30</f>
        <v>91.006373972136174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280559</v>
      </c>
      <c r="F29" s="65">
        <f>E29/$E$20*100</f>
        <v>91.006373972136174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2675</v>
      </c>
      <c r="F32" s="78">
        <f>E32/$E$20*100</f>
        <v>0.86770358596753006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55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14883731</v>
      </c>
      <c r="D40" s="95">
        <v>3381377</v>
      </c>
      <c r="E40" s="94">
        <v>19684174</v>
      </c>
      <c r="F40" s="96">
        <v>4472397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44196</v>
      </c>
      <c r="E46" s="33"/>
    </row>
    <row r="47" spans="1:6" ht="13.8" thickBot="1" x14ac:dyDescent="0.3">
      <c r="A47" s="92" t="s">
        <v>38</v>
      </c>
      <c r="B47" s="58">
        <v>1</v>
      </c>
      <c r="C47" s="118">
        <v>303647027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0"/>
  <sheetViews>
    <sheetView topLeftCell="A22" workbookViewId="0">
      <selection activeCell="C49" sqref="C4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20" t="s">
        <v>12</v>
      </c>
      <c r="B12" s="120"/>
      <c r="C12" s="109"/>
      <c r="D12" s="15"/>
      <c r="E12" s="121"/>
      <c r="F12" s="121"/>
    </row>
    <row r="13" spans="1:6" x14ac:dyDescent="0.25">
      <c r="A13" s="29"/>
      <c r="B13" s="30"/>
      <c r="C13" s="30"/>
      <c r="D13" s="15"/>
      <c r="E13" s="110"/>
      <c r="F13" s="110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12"/>
      <c r="B15" s="13"/>
      <c r="C15" s="15"/>
      <c r="D15" s="15"/>
      <c r="E15" s="33"/>
      <c r="F15" s="34"/>
    </row>
    <row r="16" spans="1:6" x14ac:dyDescent="0.25">
      <c r="A16" s="35"/>
      <c r="B16" s="36"/>
      <c r="C16" s="36"/>
      <c r="D16" s="36"/>
      <c r="E16" s="37"/>
      <c r="F16" s="15"/>
    </row>
    <row r="17" spans="1:8" ht="15.6" x14ac:dyDescent="0.25">
      <c r="A17" s="38" t="s">
        <v>13</v>
      </c>
      <c r="B17" s="39"/>
      <c r="C17" s="39"/>
      <c r="D17" s="40"/>
      <c r="E17" s="40"/>
      <c r="F17" s="40"/>
    </row>
    <row r="18" spans="1:8" ht="13.8" thickBot="1" x14ac:dyDescent="0.3">
      <c r="A18" s="41"/>
      <c r="B18" s="41"/>
      <c r="C18" s="41"/>
      <c r="D18" s="42"/>
      <c r="E18" s="42"/>
      <c r="F18" s="42"/>
    </row>
    <row r="19" spans="1:8" ht="39.6" x14ac:dyDescent="0.3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8" thickBot="1" x14ac:dyDescent="0.3">
      <c r="A20" s="49"/>
      <c r="B20" s="50"/>
      <c r="C20" s="51"/>
      <c r="D20" s="52"/>
      <c r="E20" s="53" t="s">
        <v>18</v>
      </c>
      <c r="F20" s="54">
        <v>43890</v>
      </c>
      <c r="G20" s="55"/>
    </row>
    <row r="21" spans="1:8" x14ac:dyDescent="0.25">
      <c r="A21" s="56" t="s">
        <v>19</v>
      </c>
      <c r="B21" s="57"/>
      <c r="C21" s="57"/>
      <c r="D21" s="58">
        <v>1</v>
      </c>
      <c r="E21" s="59">
        <f>+E22+E25+E28+E33</f>
        <v>178507</v>
      </c>
      <c r="F21" s="60">
        <f>+F22+F25+F28+F33</f>
        <v>100</v>
      </c>
    </row>
    <row r="22" spans="1:8" x14ac:dyDescent="0.25">
      <c r="A22" s="61" t="s">
        <v>20</v>
      </c>
      <c r="B22" s="62"/>
      <c r="C22" s="62"/>
      <c r="D22" s="63">
        <v>3</v>
      </c>
      <c r="E22" s="64">
        <f>E23+E24</f>
        <v>12809</v>
      </c>
      <c r="F22" s="65">
        <f>+F23+F24</f>
        <v>7.1756289669312689</v>
      </c>
    </row>
    <row r="23" spans="1:8" x14ac:dyDescent="0.25">
      <c r="A23" s="66" t="s">
        <v>21</v>
      </c>
      <c r="B23" s="67"/>
      <c r="C23" s="67"/>
      <c r="D23" s="63">
        <v>4</v>
      </c>
      <c r="E23" s="64">
        <v>12809</v>
      </c>
      <c r="F23" s="65">
        <f>E23/E21*100</f>
        <v>7.1756289669312689</v>
      </c>
    </row>
    <row r="24" spans="1:8" hidden="1" x14ac:dyDescent="0.25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5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5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5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5">
      <c r="A28" s="61" t="s">
        <v>26</v>
      </c>
      <c r="B28" s="67"/>
      <c r="C28" s="67"/>
      <c r="D28" s="63">
        <v>12</v>
      </c>
      <c r="E28" s="64">
        <f>E29+E30</f>
        <v>162456</v>
      </c>
      <c r="F28" s="65">
        <f>+F29+F30+F31</f>
        <v>91.008195757029128</v>
      </c>
    </row>
    <row r="29" spans="1:8" hidden="1" x14ac:dyDescent="0.25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5">
      <c r="A30" s="66" t="s">
        <v>28</v>
      </c>
      <c r="B30" s="67"/>
      <c r="C30" s="67"/>
      <c r="D30" s="63">
        <v>14</v>
      </c>
      <c r="E30" s="64">
        <v>162456</v>
      </c>
      <c r="F30" s="65">
        <f>E30/$E$21*100</f>
        <v>91.008195757029128</v>
      </c>
      <c r="H30" s="68"/>
    </row>
    <row r="31" spans="1:8" hidden="1" x14ac:dyDescent="0.25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5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8" thickBot="1" x14ac:dyDescent="0.3">
      <c r="A33" s="74" t="s">
        <v>31</v>
      </c>
      <c r="B33" s="75"/>
      <c r="C33" s="75"/>
      <c r="D33" s="76">
        <v>24</v>
      </c>
      <c r="E33" s="77">
        <v>3242</v>
      </c>
      <c r="F33" s="78">
        <f>E33/$E$21*100</f>
        <v>1.8161752760395951</v>
      </c>
    </row>
    <row r="34" spans="1:6" x14ac:dyDescent="0.25">
      <c r="A34" s="79"/>
      <c r="B34" s="80"/>
      <c r="C34" s="80"/>
      <c r="D34" s="81"/>
      <c r="E34" s="82"/>
      <c r="F34" s="83"/>
    </row>
    <row r="35" spans="1:6" x14ac:dyDescent="0.25">
      <c r="A35" s="79"/>
      <c r="B35" s="80"/>
      <c r="C35" s="80"/>
      <c r="D35" s="81"/>
      <c r="E35" s="82"/>
      <c r="F35" s="83"/>
    </row>
    <row r="36" spans="1:6" ht="15.6" x14ac:dyDescent="0.25">
      <c r="A36" s="84" t="s">
        <v>32</v>
      </c>
      <c r="B36" s="85"/>
      <c r="C36" s="85"/>
      <c r="D36" s="85"/>
      <c r="E36" s="85"/>
      <c r="F36" s="85"/>
    </row>
    <row r="37" spans="1:6" ht="13.8" thickBot="1" x14ac:dyDescent="0.3">
      <c r="B37" s="86"/>
      <c r="C37" s="86"/>
      <c r="D37" s="87"/>
      <c r="E37" s="88"/>
      <c r="F37" s="89"/>
    </row>
    <row r="38" spans="1:6" x14ac:dyDescent="0.25">
      <c r="A38" s="122" t="s">
        <v>33</v>
      </c>
      <c r="B38" s="125" t="s">
        <v>15</v>
      </c>
      <c r="C38" s="127" t="s">
        <v>34</v>
      </c>
      <c r="D38" s="128"/>
      <c r="E38" s="127" t="s">
        <v>35</v>
      </c>
      <c r="F38" s="128"/>
    </row>
    <row r="39" spans="1:6" x14ac:dyDescent="0.25">
      <c r="A39" s="123"/>
      <c r="B39" s="126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8" thickBot="1" x14ac:dyDescent="0.3">
      <c r="A40" s="124"/>
      <c r="B40" s="115"/>
      <c r="C40" s="129" t="s">
        <v>44</v>
      </c>
      <c r="D40" s="129"/>
      <c r="E40" s="129"/>
      <c r="F40" s="130"/>
    </row>
    <row r="41" spans="1:6" ht="13.8" thickBot="1" x14ac:dyDescent="0.3">
      <c r="A41" s="92" t="s">
        <v>38</v>
      </c>
      <c r="B41" s="93">
        <v>1</v>
      </c>
      <c r="C41" s="94">
        <v>8244032</v>
      </c>
      <c r="D41" s="95">
        <v>4331620</v>
      </c>
      <c r="E41" s="94">
        <v>10768497.58</v>
      </c>
      <c r="F41" s="96">
        <v>5700196.3600000003</v>
      </c>
    </row>
    <row r="42" spans="1:6" x14ac:dyDescent="0.25">
      <c r="A42" s="79"/>
      <c r="B42" s="86"/>
      <c r="C42" s="97"/>
      <c r="D42" s="97"/>
      <c r="E42" s="97"/>
      <c r="F42" s="97"/>
    </row>
    <row r="44" spans="1:6" ht="15.6" x14ac:dyDescent="0.25">
      <c r="A44" s="84" t="s">
        <v>39</v>
      </c>
      <c r="B44" s="86"/>
      <c r="C44" s="86"/>
      <c r="D44" s="87"/>
      <c r="E44" s="88"/>
    </row>
    <row r="45" spans="1:6" ht="13.8" thickBot="1" x14ac:dyDescent="0.3">
      <c r="A45" s="79"/>
      <c r="B45" s="86"/>
      <c r="C45" s="98"/>
      <c r="D45" s="98"/>
    </row>
    <row r="46" spans="1:6" x14ac:dyDescent="0.25">
      <c r="A46" s="112" t="s">
        <v>33</v>
      </c>
      <c r="B46" s="114" t="s">
        <v>15</v>
      </c>
      <c r="C46" s="116" t="s">
        <v>40</v>
      </c>
      <c r="D46" s="117"/>
      <c r="E46" s="99"/>
    </row>
    <row r="47" spans="1:6" ht="13.8" thickBot="1" x14ac:dyDescent="0.3">
      <c r="A47" s="113"/>
      <c r="B47" s="115"/>
      <c r="C47" s="100" t="s">
        <v>41</v>
      </c>
      <c r="D47" s="101">
        <v>43889</v>
      </c>
      <c r="E47" s="33"/>
    </row>
    <row r="48" spans="1:6" ht="13.8" thickBot="1" x14ac:dyDescent="0.3">
      <c r="A48" s="92" t="s">
        <v>38</v>
      </c>
      <c r="B48" s="58">
        <v>1</v>
      </c>
      <c r="C48" s="118">
        <v>177382802.52000001</v>
      </c>
      <c r="D48" s="119"/>
      <c r="E48" s="102"/>
    </row>
    <row r="50" spans="1:6" ht="52.8" x14ac:dyDescent="0.3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9"/>
  <sheetViews>
    <sheetView workbookViewId="0">
      <selection activeCell="D9" sqref="D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43921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165720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13418</v>
      </c>
      <c r="F21" s="65">
        <f>+F22+F23</f>
        <v>8.0967897658701418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7818</v>
      </c>
      <c r="F22" s="65">
        <f>E22/E20*100</f>
        <v>4.7175959449674147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5600</v>
      </c>
      <c r="F23" s="65">
        <f>E23/E20*100</f>
        <v>3.3791938209027275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150938</v>
      </c>
      <c r="F27" s="65">
        <f>+F28+F29+F30</f>
        <v>91.080135167752843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150938</v>
      </c>
      <c r="F29" s="65">
        <f>E29/$E$20*100</f>
        <v>91.080135167752843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1364</v>
      </c>
      <c r="F32" s="78">
        <f>E32/$E$20*100</f>
        <v>0.82307506637702144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45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13568729</v>
      </c>
      <c r="D40" s="95">
        <v>13182292</v>
      </c>
      <c r="E40" s="94">
        <v>15377816</v>
      </c>
      <c r="F40" s="96">
        <v>14318663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43921</v>
      </c>
      <c r="E46" s="33"/>
    </row>
    <row r="47" spans="1:6" ht="13.8" thickBot="1" x14ac:dyDescent="0.3">
      <c r="A47" s="92" t="s">
        <v>38</v>
      </c>
      <c r="B47" s="58">
        <v>1</v>
      </c>
      <c r="C47" s="118">
        <v>157589778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9"/>
  <sheetViews>
    <sheetView workbookViewId="0">
      <selection activeCell="H14" sqref="H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43951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210328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20898</v>
      </c>
      <c r="F21" s="65">
        <f>+F22+F23</f>
        <v>9.9359096268685096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15298</v>
      </c>
      <c r="F22" s="65">
        <f>E22/E20*100</f>
        <v>7.2734015442546873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5600</v>
      </c>
      <c r="F23" s="65">
        <f>E23/E20*100</f>
        <v>2.6625080826138223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188965</v>
      </c>
      <c r="F27" s="65">
        <f>+F28+F29+F30</f>
        <v>89.843007112700164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188965</v>
      </c>
      <c r="F29" s="65">
        <f>E29/$E$20*100</f>
        <v>89.843007112700164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465</v>
      </c>
      <c r="F32" s="78">
        <f>E32/$E$20*100</f>
        <v>0.22108326043132634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47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23111323</v>
      </c>
      <c r="D40" s="95">
        <v>1676687</v>
      </c>
      <c r="E40" s="94">
        <v>25048069</v>
      </c>
      <c r="F40" s="96">
        <v>1778387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43951</v>
      </c>
      <c r="E46" s="33"/>
    </row>
    <row r="47" spans="1:6" ht="13.8" thickBot="1" x14ac:dyDescent="0.3">
      <c r="A47" s="92" t="s">
        <v>38</v>
      </c>
      <c r="B47" s="58">
        <v>1</v>
      </c>
      <c r="C47" s="118">
        <v>203671894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9"/>
  <sheetViews>
    <sheetView workbookViewId="0">
      <selection activeCell="G18" sqref="G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43982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210462</v>
      </c>
      <c r="F20" s="60">
        <f>+F21+F24+F27+F32</f>
        <v>99.999999999999986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16154</v>
      </c>
      <c r="F21" s="65">
        <f>+F22+F23</f>
        <v>7.6754948636808535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10554</v>
      </c>
      <c r="F22" s="65">
        <f>E22/E20*100</f>
        <v>5.014681985346523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5600</v>
      </c>
      <c r="F23" s="65">
        <f>E23/E20*100</f>
        <v>2.660812878334331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193272</v>
      </c>
      <c r="F27" s="65">
        <f>+F28+F29+F30</f>
        <v>91.832254753827286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193272</v>
      </c>
      <c r="F29" s="65">
        <f>E29/$E$20*100</f>
        <v>91.832254753827286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1036</v>
      </c>
      <c r="F32" s="78">
        <f>E32/$E$20*100</f>
        <v>0.49225038249185127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48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5031122</v>
      </c>
      <c r="D40" s="95">
        <v>3063815</v>
      </c>
      <c r="E40" s="94">
        <v>5840013</v>
      </c>
      <c r="F40" s="96">
        <v>3579477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43982</v>
      </c>
      <c r="E46" s="33"/>
    </row>
    <row r="47" spans="1:6" ht="13.8" thickBot="1" x14ac:dyDescent="0.3">
      <c r="A47" s="92" t="s">
        <v>38</v>
      </c>
      <c r="B47" s="58">
        <v>1</v>
      </c>
      <c r="C47" s="118">
        <v>206391067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49"/>
  <sheetViews>
    <sheetView workbookViewId="0">
      <selection activeCell="K21" sqref="K2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44012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219869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14076</v>
      </c>
      <c r="F21" s="65">
        <f>+F22+F23</f>
        <v>6.401993914558215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13476</v>
      </c>
      <c r="F22" s="65">
        <f>E22/E20*100</f>
        <v>6.1291041483792625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600</v>
      </c>
      <c r="F23" s="65">
        <f>E23/E20*100</f>
        <v>0.272889766178952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204095</v>
      </c>
      <c r="F27" s="65">
        <f>+F28+F29+F30</f>
        <v>92.825728047155351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204095</v>
      </c>
      <c r="F29" s="65">
        <f>E29/$E$20*100</f>
        <v>92.825728047155351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1698</v>
      </c>
      <c r="F32" s="78">
        <f>E32/$E$20*100</f>
        <v>0.77227803828643415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49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14586722</v>
      </c>
      <c r="D40" s="95">
        <v>4111416</v>
      </c>
      <c r="E40" s="94">
        <v>17635507</v>
      </c>
      <c r="F40" s="96">
        <v>4970330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44012</v>
      </c>
      <c r="E46" s="33"/>
    </row>
    <row r="47" spans="1:6" ht="13.8" thickBot="1" x14ac:dyDescent="0.3">
      <c r="A47" s="92" t="s">
        <v>38</v>
      </c>
      <c r="B47" s="58">
        <v>1</v>
      </c>
      <c r="C47" s="118">
        <v>216568455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49"/>
  <sheetViews>
    <sheetView workbookViewId="0">
      <selection activeCell="H16" sqref="H1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44043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232861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21533</v>
      </c>
      <c r="F21" s="65">
        <f>+F22+F23</f>
        <v>9.2471474398890319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21533</v>
      </c>
      <c r="F22" s="65">
        <f>E22/E20*100</f>
        <v>9.2471474398890319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209463</v>
      </c>
      <c r="F27" s="65">
        <f>+F28+F29+F30</f>
        <v>89.951945581269513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209463</v>
      </c>
      <c r="F29" s="65">
        <f>E29/$E$20*100</f>
        <v>89.951945581269513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1865</v>
      </c>
      <c r="F32" s="78">
        <f>E32/$E$20*100</f>
        <v>0.80090697884145479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50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11855074</v>
      </c>
      <c r="D40" s="95">
        <v>1661843</v>
      </c>
      <c r="E40" s="94">
        <v>14423483</v>
      </c>
      <c r="F40" s="96">
        <v>2012344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44043</v>
      </c>
      <c r="E46" s="33"/>
    </row>
    <row r="47" spans="1:6" ht="13.8" thickBot="1" x14ac:dyDescent="0.3">
      <c r="A47" s="92" t="s">
        <v>38</v>
      </c>
      <c r="B47" s="58">
        <v>1</v>
      </c>
      <c r="C47" s="118">
        <v>230946402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49"/>
  <sheetViews>
    <sheetView topLeftCell="A35" workbookViewId="0">
      <selection activeCell="F43" sqref="F4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44074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255925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17906</v>
      </c>
      <c r="F21" s="65">
        <f>+F22+F23</f>
        <v>6.9965810295985156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17906</v>
      </c>
      <c r="F22" s="65">
        <f>E22/E20*100</f>
        <v>6.9965810295985156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236354</v>
      </c>
      <c r="F27" s="65">
        <f>+F28+F29+F30</f>
        <v>92.352837745433234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236354</v>
      </c>
      <c r="F29" s="65">
        <f>E29/$E$20*100</f>
        <v>92.352837745433234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1665</v>
      </c>
      <c r="F32" s="78">
        <f>E32/$E$20*100</f>
        <v>0.65058122496825244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51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8898784</v>
      </c>
      <c r="D40" s="95">
        <v>1788152</v>
      </c>
      <c r="E40" s="94">
        <v>10880511</v>
      </c>
      <c r="F40" s="96">
        <v>2188644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44074</v>
      </c>
      <c r="E46" s="33"/>
    </row>
    <row r="47" spans="1:6" ht="13.8" thickBot="1" x14ac:dyDescent="0.3">
      <c r="A47" s="92" t="s">
        <v>38</v>
      </c>
      <c r="B47" s="58">
        <v>1</v>
      </c>
      <c r="C47" s="118">
        <v>252426455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49"/>
  <sheetViews>
    <sheetView workbookViewId="0">
      <selection activeCell="G34" sqref="G3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44104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262555</v>
      </c>
      <c r="F20" s="60">
        <f>+F21+F24+F27+F32</f>
        <v>100.00000000000001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24125</v>
      </c>
      <c r="F21" s="65">
        <f>+F22+F23</f>
        <v>9.1885509702728942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24125</v>
      </c>
      <c r="F22" s="65">
        <f>E22/E20*100</f>
        <v>9.1885509702728942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237610</v>
      </c>
      <c r="F27" s="65">
        <f>+F28+F29+F30</f>
        <v>90.499133514882601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237610</v>
      </c>
      <c r="F29" s="65">
        <f>E29/$E$20*100</f>
        <v>90.499133514882601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820</v>
      </c>
      <c r="F32" s="78">
        <f>E32/$E$20*100</f>
        <v>0.31231551484450876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52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8734202</v>
      </c>
      <c r="D40" s="95">
        <v>2947522</v>
      </c>
      <c r="E40" s="94">
        <v>10817746</v>
      </c>
      <c r="F40" s="96">
        <v>3670331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44104</v>
      </c>
      <c r="E46" s="33"/>
    </row>
    <row r="47" spans="1:6" ht="13.8" thickBot="1" x14ac:dyDescent="0.3">
      <c r="A47" s="92" t="s">
        <v>38</v>
      </c>
      <c r="B47" s="58">
        <v>1</v>
      </c>
      <c r="C47" s="118">
        <v>253403053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2021-01-08T19:37:59Z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2020-11-24T10:24:10Z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72e66dea-5198-420e-95a0-e5c85c3ee18f</vt:lpwstr>
  </property>
  <property fmtid="{D5CDD505-2E9C-101B-9397-08002B2CF9AE}" pid="8" name="MSIP_Label_2a6524ed-fb1a-49fd-bafe-15c5e5ffd047_ContentBits">
    <vt:lpwstr>0</vt:lpwstr>
  </property>
</Properties>
</file>