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8775" yWindow="105" windowWidth="13320" windowHeight="6660" tabRatio="936" firstSheet="2" activeTab="11"/>
  </bookViews>
  <sheets>
    <sheet name="leden 2014" sheetId="116" r:id="rId1"/>
    <sheet name="únor 2014" sheetId="117" r:id="rId2"/>
    <sheet name="březen 2014" sheetId="118" r:id="rId3"/>
    <sheet name="duben 2014" sheetId="119" r:id="rId4"/>
    <sheet name="květen 2014 " sheetId="120" r:id="rId5"/>
    <sheet name="červen 2014" sheetId="121" r:id="rId6"/>
    <sheet name="červenec 2014" sheetId="122" r:id="rId7"/>
    <sheet name="srpen 2014" sheetId="123" r:id="rId8"/>
    <sheet name="září 2014" sheetId="124" r:id="rId9"/>
    <sheet name="říjen 2014" sheetId="125" r:id="rId10"/>
    <sheet name="listopad 2014" sheetId="126" r:id="rId11"/>
    <sheet name="prosinec 2014" sheetId="128" r:id="rId12"/>
  </sheets>
  <definedNames>
    <definedName name="i_01_001_001" localSheetId="2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1_002" localSheetId="11">#REF!</definedName>
    <definedName name="I_01_001_002" localSheetId="9">#REF!</definedName>
    <definedName name="I_01_001_002" localSheetId="8">#REF!</definedName>
    <definedName name="I_01_001_002">#REF!</definedName>
    <definedName name="i_01_002_001" localSheetId="2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2_003" localSheetId="11">#REF!</definedName>
    <definedName name="i_01_002_003" localSheetId="9">#REF!</definedName>
    <definedName name="i_01_002_003" localSheetId="8">#REF!</definedName>
    <definedName name="i_01_002_003">#REF!</definedName>
    <definedName name="i_01_003_001" localSheetId="2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6">#REF!</definedName>
    <definedName name="id_DVP" localSheetId="3">#REF!</definedName>
    <definedName name="id_DVP" localSheetId="4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6">#REF!</definedName>
    <definedName name="id_ICO" localSheetId="3">#REF!</definedName>
    <definedName name="id_ICO" localSheetId="4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7" i="128" l="1"/>
  <c r="E24" i="128"/>
  <c r="E21" i="128"/>
  <c r="E20" i="128" l="1"/>
  <c r="F21" i="128" s="1"/>
  <c r="F23" i="128"/>
  <c r="F31" i="126"/>
  <c r="F28" i="126"/>
  <c r="F27" i="126"/>
  <c r="E27" i="126"/>
  <c r="F25" i="126"/>
  <c r="F24" i="126"/>
  <c r="E24" i="126"/>
  <c r="F22" i="126"/>
  <c r="F21" i="126"/>
  <c r="E21" i="126"/>
  <c r="E20" i="126"/>
  <c r="F30" i="126" s="1"/>
  <c r="F25" i="128" l="1"/>
  <c r="F26" i="128"/>
  <c r="F29" i="128"/>
  <c r="F31" i="128"/>
  <c r="F28" i="128"/>
  <c r="F22" i="128"/>
  <c r="F30" i="128"/>
  <c r="F27" i="128"/>
  <c r="F24" i="128"/>
  <c r="F23" i="126"/>
  <c r="F26" i="126"/>
  <c r="F29" i="126"/>
  <c r="E27" i="125"/>
  <c r="E24" i="125"/>
  <c r="E21" i="125"/>
  <c r="E20" i="125" l="1"/>
  <c r="F29" i="125" s="1"/>
  <c r="E27" i="124"/>
  <c r="E24" i="124"/>
  <c r="E21" i="124"/>
  <c r="F30" i="125" l="1"/>
  <c r="F31" i="125"/>
  <c r="F27" i="125"/>
  <c r="F28" i="125"/>
  <c r="F23" i="125"/>
  <c r="F21" i="125"/>
  <c r="F22" i="125"/>
  <c r="F26" i="125"/>
  <c r="F24" i="125"/>
  <c r="F25" i="125"/>
  <c r="E20" i="124"/>
  <c r="F30" i="124" s="1"/>
  <c r="E20" i="123"/>
  <c r="E27" i="123"/>
  <c r="E21" i="123"/>
  <c r="E24" i="123"/>
  <c r="F28" i="124" l="1"/>
  <c r="F23" i="124"/>
  <c r="F25" i="124"/>
  <c r="F21" i="124"/>
  <c r="F29" i="124"/>
  <c r="F22" i="124"/>
  <c r="F24" i="124"/>
  <c r="F26" i="124"/>
  <c r="F31" i="124"/>
  <c r="F27" i="124"/>
  <c r="F24" i="123"/>
  <c r="F27" i="123"/>
  <c r="F31" i="123"/>
  <c r="F29" i="123"/>
  <c r="F26" i="123"/>
  <c r="F23" i="123"/>
  <c r="F28" i="123"/>
  <c r="F25" i="123"/>
  <c r="F22" i="123"/>
  <c r="F30" i="123"/>
  <c r="F21" i="123"/>
  <c r="E27" i="122"/>
  <c r="E24" i="122"/>
  <c r="E21" i="122"/>
  <c r="E20" i="122" l="1"/>
  <c r="F24" i="122" s="1"/>
  <c r="F27" i="122" l="1"/>
  <c r="F29" i="122"/>
  <c r="F28" i="122"/>
  <c r="F25" i="122"/>
  <c r="F22" i="122"/>
  <c r="F31" i="122"/>
  <c r="F30" i="122"/>
  <c r="F26" i="122"/>
  <c r="F23" i="122"/>
  <c r="F21" i="122"/>
  <c r="E20" i="121" l="1"/>
  <c r="F24" i="121" s="1"/>
  <c r="F31" i="121" l="1"/>
  <c r="F30" i="121"/>
  <c r="F29" i="121"/>
  <c r="F28" i="121"/>
  <c r="F27" i="121"/>
  <c r="F26" i="121"/>
  <c r="F25" i="121"/>
  <c r="F23" i="121"/>
  <c r="F22" i="121"/>
  <c r="E27" i="121"/>
  <c r="E24" i="121"/>
  <c r="E21" i="121"/>
  <c r="F21" i="121" s="1"/>
  <c r="E27" i="120" l="1"/>
  <c r="F37" i="120" l="1"/>
  <c r="E24" i="120"/>
  <c r="E21" i="120"/>
  <c r="E20" i="120" l="1"/>
  <c r="F22" i="120" s="1"/>
  <c r="F26" i="120"/>
  <c r="F29" i="120"/>
  <c r="F25" i="120"/>
  <c r="F27" i="120"/>
  <c r="F24" i="120"/>
  <c r="F21" i="120"/>
  <c r="F37" i="119"/>
  <c r="E27" i="119"/>
  <c r="E24" i="119"/>
  <c r="E21" i="119"/>
  <c r="F31" i="120" l="1"/>
  <c r="E20" i="119"/>
  <c r="F37" i="118"/>
  <c r="E27" i="118"/>
  <c r="E24" i="118"/>
  <c r="E21" i="118"/>
  <c r="F31" i="119" l="1"/>
  <c r="F26" i="119"/>
  <c r="F22" i="119"/>
  <c r="F25" i="119"/>
  <c r="F29" i="119"/>
  <c r="F21" i="119"/>
  <c r="F27" i="119"/>
  <c r="F24" i="119"/>
  <c r="E20" i="118"/>
  <c r="F37" i="117"/>
  <c r="E27" i="117"/>
  <c r="E24" i="117"/>
  <c r="E20" i="117" s="1"/>
  <c r="E21" i="117"/>
  <c r="F31" i="118" l="1"/>
  <c r="F26" i="118"/>
  <c r="F22" i="118"/>
  <c r="F29" i="118"/>
  <c r="F25" i="118"/>
  <c r="F27" i="118"/>
  <c r="F21" i="118"/>
  <c r="F24" i="118"/>
  <c r="F26" i="117"/>
  <c r="F22" i="117"/>
  <c r="F27" i="117"/>
  <c r="F24" i="117"/>
  <c r="F29" i="117"/>
  <c r="F25" i="117"/>
  <c r="F31" i="117"/>
  <c r="F21" i="117"/>
  <c r="E27" i="116"/>
  <c r="E21" i="116" l="1"/>
  <c r="F37" i="116" l="1"/>
  <c r="F31" i="116"/>
  <c r="F29" i="116"/>
  <c r="F27" i="116"/>
  <c r="F26" i="116"/>
  <c r="F25" i="116"/>
  <c r="E24" i="116"/>
  <c r="F24" i="116" s="1"/>
  <c r="F22" i="116"/>
  <c r="F21" i="116"/>
</calcChain>
</file>

<file path=xl/sharedStrings.xml><?xml version="1.0" encoding="utf-8"?>
<sst xmlns="http://schemas.openxmlformats.org/spreadsheetml/2006/main" count="480" uniqueCount="50">
  <si>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</si>
  <si>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</si>
  <si>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</si>
  <si>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</si>
  <si>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</si>
  <si>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</si>
  <si>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</si>
  <si>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</si>
  <si>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</si>
  <si>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</si>
  <si>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</si>
  <si>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</si>
  <si>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</si>
  <si>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</si>
  <si>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</si>
  <si>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</si>
  <si>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</si>
  <si>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</si>
  <si>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</si>
  <si>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>Podílové listy odkoupené ve sledovaném období</t>
  </si>
  <si>
    <t>Podíl                                                    na celkových aktivech, %</t>
  </si>
  <si>
    <t>Podílové listy vydané ve sledovaném období</t>
  </si>
  <si>
    <t>ř.</t>
  </si>
  <si>
    <t>A  K  T  I  V  A</t>
  </si>
  <si>
    <t>standardní</t>
  </si>
  <si>
    <t>Ukazatel</t>
  </si>
  <si>
    <t>k datu</t>
  </si>
  <si>
    <t>Raiffeisen fond dluhopisových příležitostí</t>
  </si>
  <si>
    <t>CZ0008473998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</si>
  <si>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</si>
  <si>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</si>
  <si>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Forma fondu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</si>
  <si>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</si>
  <si>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</si>
  <si>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</si>
  <si>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>Měsíční informace fondu kolektivního investování dle § 239 odst. 1 písm. c)</t>
  </si>
  <si>
    <t xml:space="preserve">Měsíční informace fondu kolektivního investování dle § § 239 odst. 1 písm b) </t>
  </si>
  <si>
    <t>za období 1.1. -</t>
  </si>
  <si>
    <t>za období 1.2. -</t>
  </si>
  <si>
    <t>za období 1.3. -</t>
  </si>
  <si>
    <t>za období 1.4. -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</si>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</sst>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1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3" fillId="0" borderId="2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2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3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3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1" fillId="0" borderId="25" xfId="0" applyFont="1" applyFill="1" applyBorder="1" applyAlignment="1" applyProtection="1">
      <alignment horizontal="left" vertical="center" indent="1"/>
      <protection hidden="1"/>
    </xf>
    <xf numFmtId="0" fontId="2" fillId="0" borderId="26" xfId="0" applyFont="1" applyFill="1" applyBorder="1" applyProtection="1">
      <protection hidden="1"/>
    </xf>
    <xf numFmtId="0" fontId="3" fillId="0" borderId="27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4" fontId="0" fillId="0" borderId="0" xfId="0" applyNumberFormat="1"/>
    <xf numFmtId="0" fontId="5" fillId="0" borderId="23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3" fontId="8" fillId="0" borderId="1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18" xfId="0" applyNumberFormat="1" applyFont="1" applyFill="1" applyBorder="1" applyAlignment="1" applyProtection="1">
      <alignment horizontal="right" vertical="center" indent="1" shrinkToFit="1"/>
      <protection locked="0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339539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730188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339538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0188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F29" sqref="F2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41670</v>
      </c>
    </row>
    <row r="20" spans="1:6" x14ac:dyDescent="0.2">
      <c r="A20" s="9" t="s">
        <v>3</v>
      </c>
      <c r="B20" s="57"/>
      <c r="C20" s="57"/>
      <c r="D20" s="54">
        <v>1</v>
      </c>
      <c r="E20" s="12">
        <v>449888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</f>
        <v>46478</v>
      </c>
      <c r="F21" s="20">
        <f>E21/(E20/100)</f>
        <v>10.331015719467956</v>
      </c>
    </row>
    <row r="22" spans="1:6" x14ac:dyDescent="0.2">
      <c r="A22" s="82" t="s">
        <v>9</v>
      </c>
      <c r="B22" s="83"/>
      <c r="C22" s="83"/>
      <c r="D22" s="55">
        <v>4</v>
      </c>
      <c r="E22" s="7">
        <v>46478</v>
      </c>
      <c r="F22" s="20">
        <f>E22/(E20/100)</f>
        <v>10.331015719467956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381076</v>
      </c>
      <c r="F24" s="20">
        <f>E24/(E20/100)</f>
        <v>84.704637598691221</v>
      </c>
    </row>
    <row r="25" spans="1:6" x14ac:dyDescent="0.2">
      <c r="A25" s="82" t="s">
        <v>12</v>
      </c>
      <c r="B25" s="83"/>
      <c r="C25" s="83"/>
      <c r="D25" s="55">
        <v>10</v>
      </c>
      <c r="E25" s="7">
        <v>182335</v>
      </c>
      <c r="F25" s="20">
        <f>E25/(E20/100)</f>
        <v>40.528976100718403</v>
      </c>
    </row>
    <row r="26" spans="1:6" x14ac:dyDescent="0.2">
      <c r="A26" s="82" t="s">
        <v>13</v>
      </c>
      <c r="B26" s="83"/>
      <c r="C26" s="83"/>
      <c r="D26" s="55">
        <v>11</v>
      </c>
      <c r="E26" s="7">
        <v>198741</v>
      </c>
      <c r="F26" s="20">
        <f>E26/(E20/100)</f>
        <v>44.175661497972825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E29</f>
        <v>21903</v>
      </c>
      <c r="F27" s="20">
        <f>E27/(E20/100)</f>
        <v>4.8685450601038482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21903</v>
      </c>
      <c r="F29" s="20">
        <f>E29/(E20/100)</f>
        <v>4.8685450601038482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431</v>
      </c>
      <c r="F31" s="21">
        <f>E31/(E20/100)</f>
        <v>9.5801621736965645E-2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37</v>
      </c>
      <c r="F37" s="72">
        <f>$F$19</f>
        <v>41670</v>
      </c>
    </row>
    <row r="38" spans="1:6" x14ac:dyDescent="0.2">
      <c r="A38" s="78" t="s">
        <v>21</v>
      </c>
      <c r="B38" s="58"/>
      <c r="C38" s="58"/>
      <c r="D38" s="55">
        <v>1</v>
      </c>
      <c r="E38" s="7">
        <v>53340152</v>
      </c>
      <c r="F38" s="79">
        <v>54525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8032861</v>
      </c>
      <c r="F39" s="81">
        <v>8211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30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sqref="A1:F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41943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1192779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+E22+E23</f>
        <v>96261</v>
      </c>
      <c r="F21" s="20">
        <f>E21/E20*100</f>
        <v>8.0703131091342151</v>
      </c>
    </row>
    <row r="22" spans="1:6" x14ac:dyDescent="0.2">
      <c r="A22" s="82" t="s">
        <v>9</v>
      </c>
      <c r="B22" s="83"/>
      <c r="C22" s="83"/>
      <c r="D22" s="55">
        <v>4</v>
      </c>
      <c r="E22" s="7">
        <v>96261</v>
      </c>
      <c r="F22" s="20">
        <f>E22/E20*100</f>
        <v>8.0703131091342151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936778</v>
      </c>
      <c r="F24" s="20">
        <f>E24/E20*100</f>
        <v>78.537432332393507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382122</v>
      </c>
      <c r="F25" s="20">
        <f>E25/E20*100</f>
        <v>32.03627830469852</v>
      </c>
    </row>
    <row r="26" spans="1:6" x14ac:dyDescent="0.2">
      <c r="A26" s="82" t="s">
        <v>13</v>
      </c>
      <c r="B26" s="83"/>
      <c r="C26" s="83"/>
      <c r="D26" s="55">
        <v>11</v>
      </c>
      <c r="E26" s="7">
        <v>554656</v>
      </c>
      <c r="F26" s="20">
        <f>E26/E20*100</f>
        <v>46.501154027694987</v>
      </c>
    </row>
    <row r="27" spans="1:6" x14ac:dyDescent="0.2">
      <c r="A27" s="78" t="s">
        <v>14</v>
      </c>
      <c r="B27" s="83"/>
      <c r="C27" s="83"/>
      <c r="D27" s="55">
        <v>12</v>
      </c>
      <c r="E27" s="7">
        <f>+E28+E29+E30</f>
        <v>143104</v>
      </c>
      <c r="F27" s="20">
        <f>E27/E20*100</f>
        <v>11.997528460846477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143104</v>
      </c>
      <c r="F29" s="20">
        <f>E29/E20*100</f>
        <v>11.997528460846477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16636</v>
      </c>
      <c r="F31" s="21">
        <f>E31/E20*100</f>
        <v>1.3947260976257967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1" t="s">
        <v>47</v>
      </c>
      <c r="F37" s="72">
        <v>41943</v>
      </c>
    </row>
    <row r="38" spans="1:6" x14ac:dyDescent="0.2">
      <c r="A38" s="78" t="s">
        <v>21</v>
      </c>
      <c r="B38" s="58"/>
      <c r="C38" s="58"/>
      <c r="D38" s="97">
        <v>1</v>
      </c>
      <c r="E38" s="12">
        <v>77595411</v>
      </c>
      <c r="F38" s="99">
        <v>81217</v>
      </c>
    </row>
    <row r="39" spans="1:6" ht="13.5" thickBot="1" x14ac:dyDescent="0.25">
      <c r="A39" s="80" t="s">
        <v>19</v>
      </c>
      <c r="B39" s="59"/>
      <c r="C39" s="59"/>
      <c r="D39" s="98">
        <v>2</v>
      </c>
      <c r="E39" s="8">
        <v>5020950</v>
      </c>
      <c r="F39" s="100">
        <v>5254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P11" sqref="P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41973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1192779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+E22+E23</f>
        <v>96261</v>
      </c>
      <c r="F21" s="20">
        <f>E21/E20*100</f>
        <v>8.0703131091342151</v>
      </c>
    </row>
    <row r="22" spans="1:6" x14ac:dyDescent="0.2">
      <c r="A22" s="82" t="s">
        <v>9</v>
      </c>
      <c r="B22" s="83"/>
      <c r="C22" s="83"/>
      <c r="D22" s="55">
        <v>4</v>
      </c>
      <c r="E22" s="7">
        <v>96261</v>
      </c>
      <c r="F22" s="20">
        <f>E22/E20*100</f>
        <v>8.0703131091342151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936778</v>
      </c>
      <c r="F24" s="20">
        <f>E24/E20*100</f>
        <v>78.537432332393507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382122</v>
      </c>
      <c r="F25" s="20">
        <f>E25/E20*100</f>
        <v>32.03627830469852</v>
      </c>
    </row>
    <row r="26" spans="1:6" x14ac:dyDescent="0.2">
      <c r="A26" s="82" t="s">
        <v>13</v>
      </c>
      <c r="B26" s="83"/>
      <c r="C26" s="83"/>
      <c r="D26" s="55">
        <v>11</v>
      </c>
      <c r="E26" s="7">
        <v>554656</v>
      </c>
      <c r="F26" s="20">
        <f>E26/E20*100</f>
        <v>46.501154027694987</v>
      </c>
    </row>
    <row r="27" spans="1:6" x14ac:dyDescent="0.2">
      <c r="A27" s="78" t="s">
        <v>14</v>
      </c>
      <c r="B27" s="83"/>
      <c r="C27" s="83"/>
      <c r="D27" s="55">
        <v>12</v>
      </c>
      <c r="E27" s="7">
        <f>+E28+E29+E30</f>
        <v>143104</v>
      </c>
      <c r="F27" s="20">
        <f>E27/E20*100</f>
        <v>11.997528460846477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143104</v>
      </c>
      <c r="F29" s="20">
        <f>E29/E20*100</f>
        <v>11.997528460846477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16636</v>
      </c>
      <c r="F31" s="21">
        <f>E31/E20*100</f>
        <v>1.3947260976257967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1" t="s">
        <v>48</v>
      </c>
      <c r="F37" s="72">
        <v>41973</v>
      </c>
    </row>
    <row r="38" spans="1:6" x14ac:dyDescent="0.2">
      <c r="A38" s="78" t="s">
        <v>21</v>
      </c>
      <c r="B38" s="58"/>
      <c r="C38" s="58"/>
      <c r="D38" s="97">
        <v>1</v>
      </c>
      <c r="E38" s="12">
        <v>77595411</v>
      </c>
      <c r="F38" s="99">
        <v>81217</v>
      </c>
    </row>
    <row r="39" spans="1:6" ht="13.5" thickBot="1" x14ac:dyDescent="0.25">
      <c r="A39" s="80" t="s">
        <v>19</v>
      </c>
      <c r="B39" s="59"/>
      <c r="C39" s="59"/>
      <c r="D39" s="98">
        <v>2</v>
      </c>
      <c r="E39" s="8">
        <v>5020950</v>
      </c>
      <c r="F39" s="100">
        <v>5254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/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42004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1391325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+E22+E23</f>
        <v>106903</v>
      </c>
      <c r="F21" s="20">
        <f>E21/E20*100</f>
        <v>7.6835390724668926</v>
      </c>
    </row>
    <row r="22" spans="1:6" x14ac:dyDescent="0.2">
      <c r="A22" s="82" t="s">
        <v>9</v>
      </c>
      <c r="B22" s="83"/>
      <c r="C22" s="83"/>
      <c r="D22" s="55">
        <v>4</v>
      </c>
      <c r="E22" s="7">
        <v>106903</v>
      </c>
      <c r="F22" s="20">
        <f>E22/E20*100</f>
        <v>7.6835390724668926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1099476</v>
      </c>
      <c r="F24" s="20">
        <f>E24/E20*100</f>
        <v>79.023664492480194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318233</v>
      </c>
      <c r="F25" s="20">
        <f>E25/E20*100</f>
        <v>22.872657358992328</v>
      </c>
    </row>
    <row r="26" spans="1:6" x14ac:dyDescent="0.2">
      <c r="A26" s="82" t="s">
        <v>13</v>
      </c>
      <c r="B26" s="83"/>
      <c r="C26" s="83"/>
      <c r="D26" s="55">
        <v>11</v>
      </c>
      <c r="E26" s="7">
        <v>781243</v>
      </c>
      <c r="F26" s="20">
        <f>E26/E20*100</f>
        <v>56.151007133487866</v>
      </c>
    </row>
    <row r="27" spans="1:6" x14ac:dyDescent="0.2">
      <c r="A27" s="78" t="s">
        <v>14</v>
      </c>
      <c r="B27" s="83"/>
      <c r="C27" s="83"/>
      <c r="D27" s="55">
        <v>12</v>
      </c>
      <c r="E27" s="7">
        <f>+E28+E29+E30</f>
        <v>183310</v>
      </c>
      <c r="F27" s="20">
        <f>E27/E20*100</f>
        <v>13.175210680466462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183310</v>
      </c>
      <c r="F29" s="20">
        <f>E29/E20*100</f>
        <v>13.175210680466462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1636</v>
      </c>
      <c r="F31" s="21">
        <f>E31/E20*100</f>
        <v>0.11758575458645536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1" t="s">
        <v>49</v>
      </c>
      <c r="F37" s="72">
        <v>42004</v>
      </c>
    </row>
    <row r="38" spans="1:6" x14ac:dyDescent="0.2">
      <c r="A38" s="78" t="s">
        <v>21</v>
      </c>
      <c r="B38" s="58"/>
      <c r="C38" s="58"/>
      <c r="D38" s="97">
        <v>1</v>
      </c>
      <c r="E38" s="12">
        <v>101444022</v>
      </c>
      <c r="F38" s="99">
        <v>106557</v>
      </c>
    </row>
    <row r="39" spans="1:6" ht="13.5" thickBot="1" x14ac:dyDescent="0.25">
      <c r="A39" s="80" t="s">
        <v>19</v>
      </c>
      <c r="B39" s="59"/>
      <c r="C39" s="59"/>
      <c r="D39" s="98">
        <v>2</v>
      </c>
      <c r="E39" s="8">
        <v>8647868</v>
      </c>
      <c r="F39" s="100">
        <v>9066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5" workbookViewId="0">
      <selection activeCell="I30" sqref="I3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41698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548247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96812</v>
      </c>
      <c r="F21" s="20">
        <f>E21/(E20/100)</f>
        <v>17.658464159402605</v>
      </c>
    </row>
    <row r="22" spans="1:8" x14ac:dyDescent="0.2">
      <c r="A22" s="82" t="s">
        <v>9</v>
      </c>
      <c r="B22" s="83"/>
      <c r="C22" s="83"/>
      <c r="D22" s="55">
        <v>4</v>
      </c>
      <c r="E22" s="7">
        <v>96812</v>
      </c>
      <c r="F22" s="20">
        <f>E22/(E20/100)</f>
        <v>17.658464159402605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407388</v>
      </c>
      <c r="F24" s="20">
        <f>E24/(E20/100)</f>
        <v>74.307383350934884</v>
      </c>
    </row>
    <row r="25" spans="1:8" x14ac:dyDescent="0.2">
      <c r="A25" s="82" t="s">
        <v>12</v>
      </c>
      <c r="B25" s="83"/>
      <c r="C25" s="83"/>
      <c r="D25" s="55">
        <v>10</v>
      </c>
      <c r="E25" s="7">
        <v>181878</v>
      </c>
      <c r="F25" s="20">
        <f>E25/(E20/100)</f>
        <v>33.174463334956691</v>
      </c>
    </row>
    <row r="26" spans="1:8" x14ac:dyDescent="0.2">
      <c r="A26" s="82" t="s">
        <v>13</v>
      </c>
      <c r="B26" s="83"/>
      <c r="C26" s="83"/>
      <c r="D26" s="55">
        <v>11</v>
      </c>
      <c r="E26" s="7">
        <v>225510</v>
      </c>
      <c r="F26" s="20">
        <f>E26/(E20/100)</f>
        <v>41.1329200159782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E29</f>
        <v>42110</v>
      </c>
      <c r="F27" s="20">
        <f>E27/(E20/100)</f>
        <v>7.6808445828248946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42110</v>
      </c>
      <c r="F29" s="20">
        <f>E29/(E20/100)</f>
        <v>7.6808445828248946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thickBot="1" x14ac:dyDescent="0.25">
      <c r="A31" s="80" t="s">
        <v>18</v>
      </c>
      <c r="B31" s="84"/>
      <c r="C31" s="84"/>
      <c r="D31" s="56">
        <v>24</v>
      </c>
      <c r="E31" s="8">
        <v>1937</v>
      </c>
      <c r="F31" s="21">
        <f>E31/(E20/100)</f>
        <v>0.35330790683761149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38</v>
      </c>
      <c r="F37" s="72">
        <f>$F$19</f>
        <v>41698</v>
      </c>
    </row>
    <row r="38" spans="1:6" x14ac:dyDescent="0.2">
      <c r="A38" s="78" t="s">
        <v>21</v>
      </c>
      <c r="B38" s="58"/>
      <c r="C38" s="58"/>
      <c r="D38" s="55">
        <v>1</v>
      </c>
      <c r="E38" s="7">
        <v>93933986</v>
      </c>
      <c r="F38" s="79">
        <v>96109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2345735</v>
      </c>
      <c r="F39" s="81">
        <v>2399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30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6" workbookViewId="0">
      <selection activeCell="K41" sqref="K4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41729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635537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63597</v>
      </c>
      <c r="F21" s="20">
        <f>E21/(E20/100)</f>
        <v>10.006813135977922</v>
      </c>
    </row>
    <row r="22" spans="1:8" x14ac:dyDescent="0.2">
      <c r="A22" s="82" t="s">
        <v>9</v>
      </c>
      <c r="B22" s="83"/>
      <c r="C22" s="83"/>
      <c r="D22" s="55">
        <v>4</v>
      </c>
      <c r="E22" s="7">
        <v>63597</v>
      </c>
      <c r="F22" s="20">
        <f>E22/(E20/100)</f>
        <v>10.006813135977922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529099</v>
      </c>
      <c r="F24" s="20">
        <f>E24/(E20/100)</f>
        <v>83.252273274412033</v>
      </c>
    </row>
    <row r="25" spans="1:8" x14ac:dyDescent="0.2">
      <c r="A25" s="82" t="s">
        <v>12</v>
      </c>
      <c r="B25" s="83"/>
      <c r="C25" s="83"/>
      <c r="D25" s="55">
        <v>10</v>
      </c>
      <c r="E25" s="7">
        <v>218877</v>
      </c>
      <c r="F25" s="20">
        <f>E25/(E20/100)</f>
        <v>34.439694305760327</v>
      </c>
    </row>
    <row r="26" spans="1:8" x14ac:dyDescent="0.2">
      <c r="A26" s="82" t="s">
        <v>13</v>
      </c>
      <c r="B26" s="83"/>
      <c r="C26" s="83"/>
      <c r="D26" s="55">
        <v>11</v>
      </c>
      <c r="E26" s="7">
        <v>310222</v>
      </c>
      <c r="F26" s="20">
        <f>E26/(E20/100)</f>
        <v>48.812578968651707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E29</f>
        <v>42637</v>
      </c>
      <c r="F27" s="20">
        <f>E27/(E20/100)</f>
        <v>6.7088147503607187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42637</v>
      </c>
      <c r="F29" s="20">
        <f>E29/(E20/100)</f>
        <v>6.7088147503607187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thickBot="1" x14ac:dyDescent="0.25">
      <c r="A31" s="80" t="s">
        <v>18</v>
      </c>
      <c r="B31" s="84"/>
      <c r="C31" s="84"/>
      <c r="D31" s="56">
        <v>24</v>
      </c>
      <c r="E31" s="8">
        <v>204</v>
      </c>
      <c r="F31" s="21">
        <f>E31/(E20/100)</f>
        <v>3.2098839249327736E-2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39</v>
      </c>
      <c r="F37" s="72">
        <f>$F$19</f>
        <v>41729</v>
      </c>
    </row>
    <row r="38" spans="1:6" x14ac:dyDescent="0.2">
      <c r="A38" s="78" t="s">
        <v>21</v>
      </c>
      <c r="B38" s="58"/>
      <c r="C38" s="58"/>
      <c r="D38" s="55">
        <v>1</v>
      </c>
      <c r="E38" s="7">
        <v>85244972</v>
      </c>
      <c r="F38" s="79">
        <v>87159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3460288</v>
      </c>
      <c r="F39" s="81">
        <v>3537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30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D27" sqref="D2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41759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712779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52281</v>
      </c>
      <c r="F21" s="20">
        <f>E21/(E20/100)</f>
        <v>7.3348120525436356</v>
      </c>
    </row>
    <row r="22" spans="1:8" x14ac:dyDescent="0.2">
      <c r="A22" s="82" t="s">
        <v>9</v>
      </c>
      <c r="B22" s="83"/>
      <c r="C22" s="83"/>
      <c r="D22" s="55">
        <v>4</v>
      </c>
      <c r="E22" s="7">
        <v>52281</v>
      </c>
      <c r="F22" s="20">
        <f>E22/(E20/100)</f>
        <v>7.3348120525436356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617168</v>
      </c>
      <c r="F24" s="20">
        <f>E24/(E20/100)</f>
        <v>86.586164856147562</v>
      </c>
    </row>
    <row r="25" spans="1:8" x14ac:dyDescent="0.2">
      <c r="A25" s="82" t="s">
        <v>12</v>
      </c>
      <c r="B25" s="83"/>
      <c r="C25" s="83"/>
      <c r="D25" s="55">
        <v>10</v>
      </c>
      <c r="E25" s="7">
        <v>220011</v>
      </c>
      <c r="F25" s="20">
        <f>E25/(E20/100)</f>
        <v>30.866650111745717</v>
      </c>
    </row>
    <row r="26" spans="1:8" x14ac:dyDescent="0.2">
      <c r="A26" s="82" t="s">
        <v>13</v>
      </c>
      <c r="B26" s="83"/>
      <c r="C26" s="83"/>
      <c r="D26" s="55">
        <v>11</v>
      </c>
      <c r="E26" s="7">
        <v>397157</v>
      </c>
      <c r="F26" s="20">
        <f>E26/(E20/100)</f>
        <v>55.719514744401842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E29</f>
        <v>42808</v>
      </c>
      <c r="F27" s="20">
        <f>E27/(E20/100)</f>
        <v>6.005788610494978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42808</v>
      </c>
      <c r="F29" s="20">
        <f>E29/(E20/100)</f>
        <v>6.005788610494978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thickBot="1" x14ac:dyDescent="0.25">
      <c r="A31" s="80" t="s">
        <v>18</v>
      </c>
      <c r="B31" s="84"/>
      <c r="C31" s="84"/>
      <c r="D31" s="56">
        <v>24</v>
      </c>
      <c r="E31" s="8">
        <v>522</v>
      </c>
      <c r="F31" s="21">
        <f>E31/(E20/100)</f>
        <v>7.323448081382869E-2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40</v>
      </c>
      <c r="F37" s="72">
        <f>$F$19</f>
        <v>41759</v>
      </c>
    </row>
    <row r="38" spans="1:6" x14ac:dyDescent="0.2">
      <c r="A38" s="78" t="s">
        <v>21</v>
      </c>
      <c r="B38" s="58"/>
      <c r="C38" s="58"/>
      <c r="D38" s="55">
        <v>1</v>
      </c>
      <c r="E38" s="7">
        <v>65000435</v>
      </c>
      <c r="F38" s="79">
        <v>66722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2223465</v>
      </c>
      <c r="F39" s="81">
        <v>2284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30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10" workbookViewId="0">
      <selection activeCell="I17" sqref="I17:J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8" ht="13.5" thickBot="1" x14ac:dyDescent="0.25">
      <c r="A17" s="41"/>
      <c r="B17" s="41"/>
      <c r="C17" s="41"/>
      <c r="D17" s="77"/>
      <c r="E17" s="77"/>
      <c r="F17" s="77"/>
    </row>
    <row r="18" spans="1:8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8" ht="13.5" thickBot="1" x14ac:dyDescent="0.25">
      <c r="A19" s="48"/>
      <c r="B19" s="49"/>
      <c r="C19" s="53"/>
      <c r="D19" s="50"/>
      <c r="E19" s="71" t="s">
        <v>26</v>
      </c>
      <c r="F19" s="72">
        <v>41790</v>
      </c>
    </row>
    <row r="20" spans="1:8" x14ac:dyDescent="0.2">
      <c r="A20" s="9" t="s">
        <v>3</v>
      </c>
      <c r="B20" s="57"/>
      <c r="C20" s="57"/>
      <c r="D20" s="54">
        <v>1</v>
      </c>
      <c r="E20" s="12">
        <f>E21+E24+E27+E31</f>
        <v>833076</v>
      </c>
      <c r="F20" s="19">
        <v>100</v>
      </c>
    </row>
    <row r="21" spans="1:8" x14ac:dyDescent="0.2">
      <c r="A21" s="78" t="s">
        <v>8</v>
      </c>
      <c r="B21" s="10"/>
      <c r="C21" s="10"/>
      <c r="D21" s="55">
        <v>3</v>
      </c>
      <c r="E21" s="7">
        <f>E22</f>
        <v>110659</v>
      </c>
      <c r="F21" s="20">
        <f>E21/(E20/100)</f>
        <v>13.283181846554216</v>
      </c>
    </row>
    <row r="22" spans="1:8" x14ac:dyDescent="0.2">
      <c r="A22" s="82" t="s">
        <v>9</v>
      </c>
      <c r="B22" s="83"/>
      <c r="C22" s="83"/>
      <c r="D22" s="55">
        <v>4</v>
      </c>
      <c r="E22" s="7">
        <v>110659</v>
      </c>
      <c r="F22" s="20">
        <f>E22/(E20/100)</f>
        <v>13.283181846554216</v>
      </c>
    </row>
    <row r="23" spans="1:8" x14ac:dyDescent="0.2">
      <c r="A23" s="82" t="s">
        <v>10</v>
      </c>
      <c r="B23" s="83"/>
      <c r="C23" s="83"/>
      <c r="D23" s="55">
        <v>5</v>
      </c>
      <c r="E23" s="7">
        <v>0</v>
      </c>
      <c r="F23" s="20">
        <v>0</v>
      </c>
    </row>
    <row r="24" spans="1:8" x14ac:dyDescent="0.2">
      <c r="A24" s="78" t="s">
        <v>11</v>
      </c>
      <c r="B24" s="83"/>
      <c r="C24" s="83"/>
      <c r="D24" s="55">
        <v>9</v>
      </c>
      <c r="E24" s="7">
        <f>E25+E26</f>
        <v>678391</v>
      </c>
      <c r="F24" s="20">
        <f>E24/(E20/100)</f>
        <v>81.432066222049372</v>
      </c>
    </row>
    <row r="25" spans="1:8" x14ac:dyDescent="0.2">
      <c r="A25" s="82" t="s">
        <v>12</v>
      </c>
      <c r="B25" s="83"/>
      <c r="C25" s="83"/>
      <c r="D25" s="55">
        <v>10</v>
      </c>
      <c r="E25" s="7">
        <v>256193</v>
      </c>
      <c r="F25" s="20">
        <f>E25/(E20/100)</f>
        <v>30.752656420302589</v>
      </c>
    </row>
    <row r="26" spans="1:8" x14ac:dyDescent="0.2">
      <c r="A26" s="82" t="s">
        <v>13</v>
      </c>
      <c r="B26" s="83"/>
      <c r="C26" s="83"/>
      <c r="D26" s="55">
        <v>11</v>
      </c>
      <c r="E26" s="7">
        <v>422198</v>
      </c>
      <c r="F26" s="20">
        <f>E26/(E20/100)</f>
        <v>50.679409801746779</v>
      </c>
    </row>
    <row r="27" spans="1:8" x14ac:dyDescent="0.2">
      <c r="A27" s="78" t="s">
        <v>14</v>
      </c>
      <c r="B27" s="83"/>
      <c r="C27" s="83"/>
      <c r="D27" s="55">
        <v>12</v>
      </c>
      <c r="E27" s="7">
        <f>E28+E29+E30</f>
        <v>43834</v>
      </c>
      <c r="F27" s="20">
        <f>E27/(E20/100)</f>
        <v>5.2617048144467011</v>
      </c>
    </row>
    <row r="28" spans="1:8" x14ac:dyDescent="0.2">
      <c r="A28" s="82" t="s">
        <v>15</v>
      </c>
      <c r="B28" s="83"/>
      <c r="C28" s="83"/>
      <c r="D28" s="55">
        <v>13</v>
      </c>
      <c r="E28" s="7">
        <v>0</v>
      </c>
      <c r="F28" s="20">
        <v>0</v>
      </c>
    </row>
    <row r="29" spans="1:8" x14ac:dyDescent="0.2">
      <c r="A29" s="82" t="s">
        <v>16</v>
      </c>
      <c r="B29" s="83"/>
      <c r="C29" s="83"/>
      <c r="D29" s="55">
        <v>14</v>
      </c>
      <c r="E29" s="7">
        <v>43834</v>
      </c>
      <c r="F29" s="20">
        <f>E29/(E20/100)</f>
        <v>5.2617048144467011</v>
      </c>
    </row>
    <row r="30" spans="1:8" x14ac:dyDescent="0.2">
      <c r="A30" s="82" t="s">
        <v>17</v>
      </c>
      <c r="B30" s="83"/>
      <c r="C30" s="83"/>
      <c r="D30" s="55">
        <v>15</v>
      </c>
      <c r="E30" s="7">
        <v>0</v>
      </c>
      <c r="F30" s="20">
        <v>0</v>
      </c>
    </row>
    <row r="31" spans="1:8" ht="13.5" thickBot="1" x14ac:dyDescent="0.25">
      <c r="A31" s="80" t="s">
        <v>18</v>
      </c>
      <c r="B31" s="84"/>
      <c r="C31" s="84"/>
      <c r="D31" s="56">
        <v>24</v>
      </c>
      <c r="E31" s="8">
        <v>192</v>
      </c>
      <c r="F31" s="21">
        <f>E31/(E20/100)</f>
        <v>2.3047116949714071E-2</v>
      </c>
      <c r="H31" s="96"/>
    </row>
    <row r="32" spans="1:8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41</v>
      </c>
      <c r="F37" s="72">
        <f>$F$19</f>
        <v>41790</v>
      </c>
    </row>
    <row r="38" spans="1:6" x14ac:dyDescent="0.2">
      <c r="A38" s="78" t="s">
        <v>21</v>
      </c>
      <c r="B38" s="58"/>
      <c r="C38" s="58"/>
      <c r="D38" s="55">
        <v>1</v>
      </c>
      <c r="E38" s="7">
        <v>77842666</v>
      </c>
      <c r="F38" s="79">
        <v>80361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3764508</v>
      </c>
      <c r="F39" s="81">
        <v>3889</v>
      </c>
    </row>
    <row r="40" spans="1:6" x14ac:dyDescent="0.2">
      <c r="A40" s="42"/>
      <c r="B40" s="91"/>
      <c r="C40" s="91"/>
      <c r="D40" s="88"/>
      <c r="E40" s="89"/>
      <c r="F40" s="92"/>
    </row>
    <row r="41" spans="1:6" ht="46.5" x14ac:dyDescent="0.25">
      <c r="A41" s="90" t="s">
        <v>30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17" sqref="J17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41820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886948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104144</v>
      </c>
      <c r="F21" s="20">
        <f>E21/E20*100</f>
        <v>11.741838303936646</v>
      </c>
    </row>
    <row r="22" spans="1:6" x14ac:dyDescent="0.2">
      <c r="A22" s="82" t="s">
        <v>9</v>
      </c>
      <c r="B22" s="83"/>
      <c r="C22" s="83"/>
      <c r="D22" s="55">
        <v>4</v>
      </c>
      <c r="E22" s="7">
        <v>104144</v>
      </c>
      <c r="F22" s="20">
        <f>E22/E20*100</f>
        <v>11.741838303936646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722271</v>
      </c>
      <c r="F24" s="20">
        <f>E24/E20*100</f>
        <v>81.43329710422708</v>
      </c>
    </row>
    <row r="25" spans="1:6" x14ac:dyDescent="0.2">
      <c r="A25" s="82" t="s">
        <v>12</v>
      </c>
      <c r="B25" s="83"/>
      <c r="C25" s="83"/>
      <c r="D25" s="55">
        <v>10</v>
      </c>
      <c r="E25" s="7">
        <v>280346</v>
      </c>
      <c r="F25" s="20">
        <f>E25/E20*100</f>
        <v>31.607940939040397</v>
      </c>
    </row>
    <row r="26" spans="1:6" x14ac:dyDescent="0.2">
      <c r="A26" s="82" t="s">
        <v>13</v>
      </c>
      <c r="B26" s="83"/>
      <c r="C26" s="83"/>
      <c r="D26" s="55">
        <v>11</v>
      </c>
      <c r="E26" s="7">
        <v>441925</v>
      </c>
      <c r="F26" s="20">
        <f>E26/E20*100</f>
        <v>49.825356165186683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60030</v>
      </c>
      <c r="F27" s="20">
        <f>E27/E20*100</f>
        <v>6.7681532626489949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60030</v>
      </c>
      <c r="F29" s="20">
        <f>E29/E20*100</f>
        <v>6.7681532626489949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503</v>
      </c>
      <c r="F31" s="21">
        <f>E31/E20*100</f>
        <v>5.6711329187280432E-2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43</v>
      </c>
      <c r="F37" s="72">
        <v>41820</v>
      </c>
    </row>
    <row r="38" spans="1:6" x14ac:dyDescent="0.2">
      <c r="A38" s="78" t="s">
        <v>21</v>
      </c>
      <c r="B38" s="58"/>
      <c r="C38" s="58"/>
      <c r="D38" s="55">
        <v>1</v>
      </c>
      <c r="E38" s="7">
        <v>95798973</v>
      </c>
      <c r="F38" s="79">
        <v>99616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6633993</v>
      </c>
      <c r="F39" s="81">
        <v>6895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3" workbookViewId="0">
      <selection activeCell="F38" sqref="F3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41851</v>
      </c>
    </row>
    <row r="20" spans="1:6" x14ac:dyDescent="0.2">
      <c r="A20" s="9" t="s">
        <v>3</v>
      </c>
      <c r="B20" s="57"/>
      <c r="C20" s="57"/>
      <c r="D20" s="54">
        <v>1</v>
      </c>
      <c r="E20" s="12">
        <f>E21+E24+E27+E31</f>
        <v>969997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E22+E23</f>
        <v>105736</v>
      </c>
      <c r="F21" s="20">
        <f>E21/E20*100</f>
        <v>10.900652270058567</v>
      </c>
    </row>
    <row r="22" spans="1:6" x14ac:dyDescent="0.2">
      <c r="A22" s="82" t="s">
        <v>9</v>
      </c>
      <c r="B22" s="83"/>
      <c r="C22" s="83"/>
      <c r="D22" s="55">
        <v>4</v>
      </c>
      <c r="E22" s="7">
        <v>105736</v>
      </c>
      <c r="F22" s="20">
        <f>E22/E20*100</f>
        <v>10.900652270058567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E25+E26</f>
        <v>786940</v>
      </c>
      <c r="F24" s="20">
        <f>E24/E20*100</f>
        <v>81.128085963152458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314393</v>
      </c>
      <c r="F25" s="20">
        <f>E25/E20*100</f>
        <v>32.411749727061014</v>
      </c>
    </row>
    <row r="26" spans="1:6" x14ac:dyDescent="0.2">
      <c r="A26" s="82" t="s">
        <v>13</v>
      </c>
      <c r="B26" s="83"/>
      <c r="C26" s="83"/>
      <c r="D26" s="55">
        <v>11</v>
      </c>
      <c r="E26" s="7">
        <v>472547</v>
      </c>
      <c r="F26" s="20">
        <f>E26/E20*100</f>
        <v>48.71633623609145</v>
      </c>
    </row>
    <row r="27" spans="1:6" x14ac:dyDescent="0.2">
      <c r="A27" s="78" t="s">
        <v>14</v>
      </c>
      <c r="B27" s="83"/>
      <c r="C27" s="83"/>
      <c r="D27" s="55">
        <v>12</v>
      </c>
      <c r="E27" s="7">
        <f>E28+E29+E30</f>
        <v>76328</v>
      </c>
      <c r="F27" s="20">
        <f>E27/E20*100</f>
        <v>7.8688903161556176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76328</v>
      </c>
      <c r="F29" s="20">
        <f>E29/E20*100</f>
        <v>7.8688903161556176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993</v>
      </c>
      <c r="F31" s="21">
        <f>E31/E20*100</f>
        <v>0.10237145063335248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5" t="s">
        <v>44</v>
      </c>
      <c r="F37" s="72">
        <v>41851</v>
      </c>
    </row>
    <row r="38" spans="1:6" x14ac:dyDescent="0.2">
      <c r="A38" s="78" t="s">
        <v>21</v>
      </c>
      <c r="B38" s="58"/>
      <c r="C38" s="58"/>
      <c r="D38" s="55">
        <v>1</v>
      </c>
      <c r="E38" s="7">
        <v>82772119</v>
      </c>
      <c r="F38" s="79">
        <v>86219</v>
      </c>
    </row>
    <row r="39" spans="1:6" ht="13.5" thickBot="1" x14ac:dyDescent="0.25">
      <c r="A39" s="80" t="s">
        <v>19</v>
      </c>
      <c r="B39" s="59"/>
      <c r="C39" s="59"/>
      <c r="D39" s="56">
        <v>2</v>
      </c>
      <c r="E39" s="8">
        <v>7264106</v>
      </c>
      <c r="F39" s="81">
        <v>7566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0" workbookViewId="0">
      <selection activeCell="E20" sqref="E2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41882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1030249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+E22+E23</f>
        <v>62819</v>
      </c>
      <c r="F21" s="20">
        <f>E21/E20*100</f>
        <v>6.0974579931647597</v>
      </c>
    </row>
    <row r="22" spans="1:6" x14ac:dyDescent="0.2">
      <c r="A22" s="82" t="s">
        <v>9</v>
      </c>
      <c r="B22" s="83"/>
      <c r="C22" s="83"/>
      <c r="D22" s="55">
        <v>4</v>
      </c>
      <c r="E22" s="7">
        <v>62819</v>
      </c>
      <c r="F22" s="20">
        <f>E22/E20*100</f>
        <v>6.0974579931647597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885588</v>
      </c>
      <c r="F24" s="20">
        <f>E24/E20*100</f>
        <v>85.95863718382644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376716</v>
      </c>
      <c r="F25" s="20">
        <f>E25/E20*100</f>
        <v>36.565529304080854</v>
      </c>
    </row>
    <row r="26" spans="1:6" x14ac:dyDescent="0.2">
      <c r="A26" s="82" t="s">
        <v>13</v>
      </c>
      <c r="B26" s="83"/>
      <c r="C26" s="83"/>
      <c r="D26" s="55">
        <v>11</v>
      </c>
      <c r="E26" s="7">
        <v>508872</v>
      </c>
      <c r="F26" s="20">
        <f>E26/E20*100</f>
        <v>49.393107879745571</v>
      </c>
    </row>
    <row r="27" spans="1:6" x14ac:dyDescent="0.2">
      <c r="A27" s="78" t="s">
        <v>14</v>
      </c>
      <c r="B27" s="83"/>
      <c r="C27" s="83"/>
      <c r="D27" s="55">
        <v>12</v>
      </c>
      <c r="E27" s="7">
        <f>+E28+E29+E30</f>
        <v>80903</v>
      </c>
      <c r="F27" s="20">
        <f>E27/E20*100</f>
        <v>7.8527618080677586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80903</v>
      </c>
      <c r="F29" s="20">
        <f>E29/E20*100</f>
        <v>7.8527618080677586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939</v>
      </c>
      <c r="F31" s="21">
        <f>E31/E20*100</f>
        <v>9.1143014941048234E-2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1" t="s">
        <v>45</v>
      </c>
      <c r="F37" s="72">
        <v>41882</v>
      </c>
    </row>
    <row r="38" spans="1:6" x14ac:dyDescent="0.2">
      <c r="A38" s="78" t="s">
        <v>21</v>
      </c>
      <c r="B38" s="58"/>
      <c r="C38" s="58"/>
      <c r="D38" s="97">
        <v>1</v>
      </c>
      <c r="E38" s="12">
        <v>73179820</v>
      </c>
      <c r="F38" s="99">
        <v>76245</v>
      </c>
    </row>
    <row r="39" spans="1:6" ht="13.5" thickBot="1" x14ac:dyDescent="0.25">
      <c r="A39" s="80" t="s">
        <v>19</v>
      </c>
      <c r="B39" s="59"/>
      <c r="C39" s="59"/>
      <c r="D39" s="98">
        <v>2</v>
      </c>
      <c r="E39" s="8">
        <v>2856442</v>
      </c>
      <c r="F39" s="100">
        <v>2971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L39" sqref="L3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7.7109375" customWidth="1"/>
    <col min="6" max="6" width="18.85546875" customWidth="1"/>
  </cols>
  <sheetData>
    <row r="1" spans="1:6" x14ac:dyDescent="0.2">
      <c r="A1" s="25"/>
      <c r="B1" s="25"/>
      <c r="C1" s="25"/>
      <c r="D1" s="25"/>
      <c r="E1" s="25"/>
      <c r="F1" s="25"/>
    </row>
    <row r="2" spans="1:6" ht="18" x14ac:dyDescent="0.25">
      <c r="A2" s="70"/>
      <c r="B2" s="69"/>
      <c r="C2" s="69"/>
      <c r="D2" s="69"/>
      <c r="E2" s="69"/>
      <c r="F2" s="69"/>
    </row>
    <row r="3" spans="1:6" ht="16.5" x14ac:dyDescent="0.25">
      <c r="A3" s="65" t="s">
        <v>33</v>
      </c>
      <c r="B3" s="26"/>
      <c r="C3" s="26"/>
      <c r="D3" s="26"/>
      <c r="E3" s="26"/>
      <c r="F3" s="26"/>
    </row>
    <row r="4" spans="1:6" ht="16.5" x14ac:dyDescent="0.25">
      <c r="A4" s="65" t="s">
        <v>34</v>
      </c>
      <c r="B4" s="26"/>
      <c r="C4" s="26"/>
      <c r="D4" s="26"/>
      <c r="E4" s="26"/>
      <c r="F4" s="26"/>
    </row>
    <row r="5" spans="1:6" ht="13.5" thickBot="1" x14ac:dyDescent="0.25">
      <c r="A5" s="28"/>
      <c r="B5" s="26"/>
      <c r="C5" s="26"/>
      <c r="D5" s="26"/>
      <c r="E5" s="26"/>
      <c r="F5" s="26"/>
    </row>
    <row r="6" spans="1:6" ht="13.5" thickBot="1" x14ac:dyDescent="0.25">
      <c r="A6" s="18" t="s">
        <v>2</v>
      </c>
      <c r="B6" s="85" t="s">
        <v>27</v>
      </c>
      <c r="C6" s="86"/>
      <c r="D6" s="86"/>
      <c r="E6" s="86"/>
      <c r="F6" s="87"/>
    </row>
    <row r="7" spans="1:6" x14ac:dyDescent="0.2">
      <c r="A7" s="29"/>
      <c r="B7" s="30"/>
      <c r="C7" s="31"/>
      <c r="D7" s="32"/>
      <c r="E7" s="33"/>
      <c r="F7" s="34"/>
    </row>
    <row r="8" spans="1:6" x14ac:dyDescent="0.2">
      <c r="A8" s="18" t="s">
        <v>6</v>
      </c>
      <c r="B8" s="11" t="s">
        <v>28</v>
      </c>
      <c r="C8" s="3"/>
      <c r="D8" s="2"/>
      <c r="E8" s="13" t="s">
        <v>4</v>
      </c>
      <c r="F8" s="15" t="s">
        <v>1</v>
      </c>
    </row>
    <row r="9" spans="1:6" x14ac:dyDescent="0.2">
      <c r="A9" s="29"/>
      <c r="B9" s="30"/>
      <c r="C9" s="32"/>
      <c r="D9" s="32"/>
      <c r="E9" s="35"/>
      <c r="F9" s="36"/>
    </row>
    <row r="10" spans="1:6" x14ac:dyDescent="0.2">
      <c r="A10" s="18" t="s">
        <v>31</v>
      </c>
      <c r="B10" s="1" t="s">
        <v>29</v>
      </c>
      <c r="C10" s="14"/>
      <c r="D10" s="17"/>
      <c r="E10" s="24" t="s">
        <v>5</v>
      </c>
      <c r="F10" s="16">
        <v>1</v>
      </c>
    </row>
    <row r="11" spans="1:6" x14ac:dyDescent="0.2">
      <c r="A11" s="27"/>
      <c r="B11" s="27"/>
      <c r="C11" s="31"/>
      <c r="D11" s="32"/>
      <c r="E11" s="35"/>
      <c r="F11" s="34"/>
    </row>
    <row r="12" spans="1:6" x14ac:dyDescent="0.2">
      <c r="A12" s="18" t="s">
        <v>0</v>
      </c>
      <c r="B12" s="16" t="s">
        <v>24</v>
      </c>
      <c r="C12" s="3"/>
      <c r="D12" s="2"/>
    </row>
    <row r="13" spans="1:6" x14ac:dyDescent="0.2">
      <c r="A13" s="29"/>
      <c r="B13" s="37"/>
      <c r="C13" s="32"/>
      <c r="D13" s="76"/>
      <c r="E13" s="35"/>
      <c r="F13" s="38"/>
    </row>
    <row r="14" spans="1:6" x14ac:dyDescent="0.2">
      <c r="A14" s="29"/>
      <c r="B14" s="37"/>
      <c r="C14" s="32"/>
      <c r="D14" s="76"/>
      <c r="E14" s="35"/>
      <c r="F14" s="38"/>
    </row>
    <row r="15" spans="1:6" x14ac:dyDescent="0.2">
      <c r="A15" s="39"/>
      <c r="B15" s="76"/>
      <c r="C15" s="76"/>
      <c r="D15" s="76"/>
      <c r="E15" s="40"/>
      <c r="F15" s="32"/>
    </row>
    <row r="16" spans="1:6" ht="15.75" x14ac:dyDescent="0.2">
      <c r="A16" s="64" t="s">
        <v>35</v>
      </c>
      <c r="B16" s="4"/>
      <c r="C16" s="4"/>
      <c r="D16" s="5"/>
      <c r="E16" s="5"/>
      <c r="F16" s="5"/>
    </row>
    <row r="17" spans="1:6" ht="13.5" thickBot="1" x14ac:dyDescent="0.25">
      <c r="A17" s="41"/>
      <c r="B17" s="41"/>
      <c r="C17" s="41"/>
      <c r="D17" s="77"/>
      <c r="E17" s="77"/>
      <c r="F17" s="77"/>
    </row>
    <row r="18" spans="1:6" ht="38.25" x14ac:dyDescent="0.25">
      <c r="A18" s="51" t="s">
        <v>23</v>
      </c>
      <c r="B18" s="47"/>
      <c r="C18" s="52"/>
      <c r="D18" s="60" t="s">
        <v>22</v>
      </c>
      <c r="E18" s="73" t="s">
        <v>32</v>
      </c>
      <c r="F18" s="74" t="s">
        <v>20</v>
      </c>
    </row>
    <row r="19" spans="1:6" ht="13.5" thickBot="1" x14ac:dyDescent="0.25">
      <c r="A19" s="48"/>
      <c r="B19" s="49"/>
      <c r="C19" s="53"/>
      <c r="D19" s="50"/>
      <c r="E19" s="71" t="s">
        <v>26</v>
      </c>
      <c r="F19" s="72">
        <v>41912</v>
      </c>
    </row>
    <row r="20" spans="1:6" x14ac:dyDescent="0.2">
      <c r="A20" s="9" t="s">
        <v>3</v>
      </c>
      <c r="B20" s="57"/>
      <c r="C20" s="57"/>
      <c r="D20" s="54">
        <v>1</v>
      </c>
      <c r="E20" s="12">
        <f>+E21+E24+E27+E31</f>
        <v>1092390</v>
      </c>
      <c r="F20" s="19">
        <v>100</v>
      </c>
    </row>
    <row r="21" spans="1:6" x14ac:dyDescent="0.2">
      <c r="A21" s="78" t="s">
        <v>8</v>
      </c>
      <c r="B21" s="10"/>
      <c r="C21" s="10"/>
      <c r="D21" s="55">
        <v>3</v>
      </c>
      <c r="E21" s="7">
        <f>+E22+E23</f>
        <v>85142</v>
      </c>
      <c r="F21" s="20">
        <f>E21/E20*100</f>
        <v>7.7941028387297582</v>
      </c>
    </row>
    <row r="22" spans="1:6" x14ac:dyDescent="0.2">
      <c r="A22" s="82" t="s">
        <v>9</v>
      </c>
      <c r="B22" s="83"/>
      <c r="C22" s="83"/>
      <c r="D22" s="55">
        <v>4</v>
      </c>
      <c r="E22" s="7">
        <v>85142</v>
      </c>
      <c r="F22" s="20">
        <f>E22/E20*100</f>
        <v>7.7941028387297582</v>
      </c>
    </row>
    <row r="23" spans="1:6" x14ac:dyDescent="0.2">
      <c r="A23" s="82" t="s">
        <v>10</v>
      </c>
      <c r="B23" s="83"/>
      <c r="C23" s="83"/>
      <c r="D23" s="55">
        <v>5</v>
      </c>
      <c r="E23" s="7">
        <v>0</v>
      </c>
      <c r="F23" s="20">
        <f>E23/E20*100</f>
        <v>0</v>
      </c>
    </row>
    <row r="24" spans="1:6" x14ac:dyDescent="0.2">
      <c r="A24" s="78" t="s">
        <v>11</v>
      </c>
      <c r="B24" s="83"/>
      <c r="C24" s="83"/>
      <c r="D24" s="55">
        <v>9</v>
      </c>
      <c r="E24" s="7">
        <f>+E25+E26</f>
        <v>903873</v>
      </c>
      <c r="F24" s="20">
        <f>E24/E20*100</f>
        <v>82.742701782330485</v>
      </c>
    </row>
    <row r="25" spans="1:6" x14ac:dyDescent="0.2">
      <c r="A25" s="82" t="s">
        <v>12</v>
      </c>
      <c r="B25" s="83"/>
      <c r="C25" s="83"/>
      <c r="D25" s="55">
        <v>10</v>
      </c>
      <c r="E25" s="7">
        <v>378715</v>
      </c>
      <c r="F25" s="20">
        <f>E25/E20*100</f>
        <v>34.668479206144326</v>
      </c>
    </row>
    <row r="26" spans="1:6" x14ac:dyDescent="0.2">
      <c r="A26" s="82" t="s">
        <v>13</v>
      </c>
      <c r="B26" s="83"/>
      <c r="C26" s="83"/>
      <c r="D26" s="55">
        <v>11</v>
      </c>
      <c r="E26" s="7">
        <v>525158</v>
      </c>
      <c r="F26" s="20">
        <f>E26/E20*100</f>
        <v>48.074222576186159</v>
      </c>
    </row>
    <row r="27" spans="1:6" x14ac:dyDescent="0.2">
      <c r="A27" s="78" t="s">
        <v>14</v>
      </c>
      <c r="B27" s="83"/>
      <c r="C27" s="83"/>
      <c r="D27" s="55">
        <v>12</v>
      </c>
      <c r="E27" s="7">
        <f>+E28+E29+E30</f>
        <v>100867</v>
      </c>
      <c r="F27" s="20">
        <f>E27/E20*100</f>
        <v>9.2336070451029393</v>
      </c>
    </row>
    <row r="28" spans="1:6" x14ac:dyDescent="0.2">
      <c r="A28" s="82" t="s">
        <v>15</v>
      </c>
      <c r="B28" s="83"/>
      <c r="C28" s="83"/>
      <c r="D28" s="55">
        <v>13</v>
      </c>
      <c r="E28" s="7">
        <v>0</v>
      </c>
      <c r="F28" s="20">
        <f>E28/E20*100</f>
        <v>0</v>
      </c>
    </row>
    <row r="29" spans="1:6" x14ac:dyDescent="0.2">
      <c r="A29" s="82" t="s">
        <v>16</v>
      </c>
      <c r="B29" s="83"/>
      <c r="C29" s="83"/>
      <c r="D29" s="55">
        <v>14</v>
      </c>
      <c r="E29" s="7">
        <v>100867</v>
      </c>
      <c r="F29" s="20">
        <f>E29/E20*100</f>
        <v>9.2336070451029393</v>
      </c>
    </row>
    <row r="30" spans="1:6" x14ac:dyDescent="0.2">
      <c r="A30" s="82" t="s">
        <v>17</v>
      </c>
      <c r="B30" s="83"/>
      <c r="C30" s="83"/>
      <c r="D30" s="55">
        <v>15</v>
      </c>
      <c r="E30" s="7">
        <v>0</v>
      </c>
      <c r="F30" s="20">
        <f>E30/E20*100</f>
        <v>0</v>
      </c>
    </row>
    <row r="31" spans="1:6" ht="13.5" thickBot="1" x14ac:dyDescent="0.25">
      <c r="A31" s="80" t="s">
        <v>18</v>
      </c>
      <c r="B31" s="84"/>
      <c r="C31" s="84"/>
      <c r="D31" s="56">
        <v>24</v>
      </c>
      <c r="E31" s="8">
        <v>2508</v>
      </c>
      <c r="F31" s="21">
        <f>E31/E20*100</f>
        <v>0.22958833383681654</v>
      </c>
    </row>
    <row r="32" spans="1:6" x14ac:dyDescent="0.2">
      <c r="A32" s="42"/>
      <c r="B32" s="43"/>
      <c r="C32" s="43"/>
      <c r="D32" s="44"/>
      <c r="E32" s="22"/>
      <c r="F32" s="23"/>
    </row>
    <row r="33" spans="1:6" x14ac:dyDescent="0.2">
      <c r="A33" s="42"/>
      <c r="B33" s="43"/>
      <c r="C33" s="43"/>
      <c r="D33" s="44"/>
      <c r="E33" s="22"/>
      <c r="F33" s="23"/>
    </row>
    <row r="34" spans="1:6" ht="15.75" x14ac:dyDescent="0.2">
      <c r="A34" s="63" t="s">
        <v>36</v>
      </c>
      <c r="B34" s="6"/>
      <c r="C34" s="6"/>
      <c r="D34" s="6"/>
      <c r="E34" s="6"/>
      <c r="F34" s="6"/>
    </row>
    <row r="35" spans="1:6" ht="13.5" thickBot="1" x14ac:dyDescent="0.25">
      <c r="A35" s="45"/>
      <c r="B35" s="46"/>
      <c r="C35" s="46"/>
      <c r="D35" s="46"/>
      <c r="E35" s="46"/>
      <c r="F35" s="46"/>
    </row>
    <row r="36" spans="1:6" ht="15.75" x14ac:dyDescent="0.25">
      <c r="A36" s="62"/>
      <c r="B36" s="61"/>
      <c r="C36" s="61"/>
      <c r="D36" s="60"/>
      <c r="E36" s="73" t="s">
        <v>7</v>
      </c>
      <c r="F36" s="74" t="s">
        <v>32</v>
      </c>
    </row>
    <row r="37" spans="1:6" ht="16.5" thickBot="1" x14ac:dyDescent="0.25">
      <c r="A37" s="67" t="s">
        <v>25</v>
      </c>
      <c r="B37" s="66"/>
      <c r="C37" s="66"/>
      <c r="D37" s="68" t="s">
        <v>22</v>
      </c>
      <c r="E37" s="71" t="s">
        <v>46</v>
      </c>
      <c r="F37" s="72">
        <v>41912</v>
      </c>
    </row>
    <row r="38" spans="1:6" x14ac:dyDescent="0.2">
      <c r="A38" s="78" t="s">
        <v>21</v>
      </c>
      <c r="B38" s="58"/>
      <c r="C38" s="58"/>
      <c r="D38" s="97">
        <v>1</v>
      </c>
      <c r="E38" s="12">
        <v>67753184</v>
      </c>
      <c r="F38" s="99">
        <v>70916</v>
      </c>
    </row>
    <row r="39" spans="1:6" ht="13.5" thickBot="1" x14ac:dyDescent="0.25">
      <c r="A39" s="80" t="s">
        <v>19</v>
      </c>
      <c r="B39" s="59"/>
      <c r="C39" s="59"/>
      <c r="D39" s="98">
        <v>2</v>
      </c>
      <c r="E39" s="8">
        <v>11674519</v>
      </c>
      <c r="F39" s="100">
        <v>12223</v>
      </c>
    </row>
    <row r="40" spans="1:6" x14ac:dyDescent="0.2">
      <c r="A40" s="42"/>
      <c r="B40" s="91"/>
      <c r="C40" s="91"/>
      <c r="D40" s="88"/>
      <c r="E40" s="89"/>
      <c r="F40" s="92"/>
    </row>
    <row r="41" spans="1:6" ht="51" x14ac:dyDescent="0.25">
      <c r="A41" s="90" t="s">
        <v>42</v>
      </c>
      <c r="B41" s="93"/>
      <c r="C41" s="93"/>
      <c r="D41" s="94"/>
      <c r="E41" s="94"/>
      <c r="F41" s="9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leden 2014</vt:lpstr>
      <vt:lpstr>únor 2014</vt:lpstr>
      <vt:lpstr>březen 2014</vt:lpstr>
      <vt:lpstr>duben 2014</vt:lpstr>
      <vt:lpstr>květen 2014 </vt:lpstr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2015-02-19T14:29:34Z</dcterms:modified>
</cp:coreProperties>
</file>