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tabRatio="927" firstSheet="4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F26" i="26" l="1"/>
  <c r="E26" i="26"/>
  <c r="E46" i="26" l="1"/>
  <c r="F38" i="26"/>
  <c r="E34" i="26"/>
  <c r="E31" i="26"/>
  <c r="E22" i="26" s="1"/>
  <c r="E28" i="26"/>
  <c r="E23" i="26"/>
  <c r="F27" i="26" l="1"/>
  <c r="F39" i="26"/>
  <c r="F36" i="26"/>
  <c r="E44" i="25"/>
  <c r="F36" i="25"/>
  <c r="E32" i="25"/>
  <c r="E29" i="25"/>
  <c r="E26" i="25"/>
  <c r="E23" i="25"/>
  <c r="F37" i="26" l="1"/>
  <c r="F30" i="26"/>
  <c r="F32" i="26"/>
  <c r="F33" i="26"/>
  <c r="F25" i="26"/>
  <c r="F35" i="26"/>
  <c r="F29" i="26"/>
  <c r="F34" i="26"/>
  <c r="F31" i="26"/>
  <c r="F28" i="26"/>
  <c r="F22" i="26" s="1"/>
  <c r="F23" i="26"/>
  <c r="E22" i="25"/>
  <c r="E44" i="24"/>
  <c r="F36" i="24"/>
  <c r="E32" i="24"/>
  <c r="E29" i="24"/>
  <c r="E26" i="24"/>
  <c r="E23" i="24"/>
  <c r="F34" i="25" l="1"/>
  <c r="F31" i="25"/>
  <c r="F28" i="25"/>
  <c r="F25" i="25"/>
  <c r="F37" i="25"/>
  <c r="F35" i="25"/>
  <c r="F33" i="25"/>
  <c r="F30" i="25"/>
  <c r="F27" i="25"/>
  <c r="F23" i="25"/>
  <c r="F26" i="25"/>
  <c r="F32" i="25"/>
  <c r="F29" i="25"/>
  <c r="E22" i="24"/>
  <c r="F26" i="24" s="1"/>
  <c r="E44" i="23"/>
  <c r="F36" i="23"/>
  <c r="E32" i="23"/>
  <c r="E29" i="23"/>
  <c r="E26" i="23"/>
  <c r="E23" i="23"/>
  <c r="F22" i="25" l="1"/>
  <c r="F29" i="24"/>
  <c r="F34" i="24"/>
  <c r="F31" i="24"/>
  <c r="F28" i="24"/>
  <c r="F25" i="24"/>
  <c r="F37" i="24"/>
  <c r="F35" i="24"/>
  <c r="F33" i="24"/>
  <c r="F30" i="24"/>
  <c r="F27" i="24"/>
  <c r="F23" i="24"/>
  <c r="F32" i="24"/>
  <c r="E22" i="23"/>
  <c r="E44" i="22"/>
  <c r="F36" i="22"/>
  <c r="E32" i="22"/>
  <c r="E29" i="22"/>
  <c r="E26" i="22"/>
  <c r="E23" i="22"/>
  <c r="F22" i="24" l="1"/>
  <c r="F34" i="23"/>
  <c r="F31" i="23"/>
  <c r="F28" i="23"/>
  <c r="F25" i="23"/>
  <c r="F37" i="23"/>
  <c r="F35" i="23"/>
  <c r="F33" i="23"/>
  <c r="F30" i="23"/>
  <c r="F27" i="23"/>
  <c r="F23" i="23"/>
  <c r="F26" i="23"/>
  <c r="F32" i="23"/>
  <c r="F29" i="23"/>
  <c r="E22" i="22"/>
  <c r="E44" i="21"/>
  <c r="F36" i="21"/>
  <c r="E32" i="21"/>
  <c r="E29" i="21"/>
  <c r="E26" i="21"/>
  <c r="E23" i="21"/>
  <c r="F22" i="23" l="1"/>
  <c r="F34" i="22"/>
  <c r="F31" i="22"/>
  <c r="F28" i="22"/>
  <c r="F25" i="22"/>
  <c r="F37" i="22"/>
  <c r="F35" i="22"/>
  <c r="F33" i="22"/>
  <c r="F30" i="22"/>
  <c r="F27" i="22"/>
  <c r="F23" i="22"/>
  <c r="F26" i="22"/>
  <c r="F32" i="22"/>
  <c r="F29" i="22"/>
  <c r="E22" i="21"/>
  <c r="F37" i="21" s="1"/>
  <c r="F27" i="21"/>
  <c r="E44" i="20"/>
  <c r="F36" i="20"/>
  <c r="E32" i="20"/>
  <c r="E29" i="20"/>
  <c r="E26" i="20"/>
  <c r="E23" i="20"/>
  <c r="F22" i="22" l="1"/>
  <c r="F29" i="21"/>
  <c r="F33" i="21"/>
  <c r="F32" i="21"/>
  <c r="F26" i="21"/>
  <c r="F35" i="21"/>
  <c r="F30" i="21"/>
  <c r="F34" i="21"/>
  <c r="F31" i="21"/>
  <c r="F28" i="21"/>
  <c r="F25" i="21"/>
  <c r="F23" i="21"/>
  <c r="E22" i="20"/>
  <c r="E44" i="19"/>
  <c r="F36" i="19"/>
  <c r="E32" i="19"/>
  <c r="E29" i="19"/>
  <c r="E26" i="19"/>
  <c r="E23" i="19"/>
  <c r="F22" i="21" l="1"/>
  <c r="F34" i="20"/>
  <c r="F31" i="20"/>
  <c r="F28" i="20"/>
  <c r="F25" i="20"/>
  <c r="F37" i="20"/>
  <c r="F35" i="20"/>
  <c r="F33" i="20"/>
  <c r="F30" i="20"/>
  <c r="F27" i="20"/>
  <c r="F23" i="20"/>
  <c r="F26" i="20"/>
  <c r="F32" i="20"/>
  <c r="F29" i="20"/>
  <c r="E22" i="19"/>
  <c r="E44" i="18"/>
  <c r="F36" i="18"/>
  <c r="E32" i="18"/>
  <c r="E29" i="18"/>
  <c r="E26" i="18"/>
  <c r="E23" i="18"/>
  <c r="F22" i="20" l="1"/>
  <c r="F34" i="19"/>
  <c r="F31" i="19"/>
  <c r="F28" i="19"/>
  <c r="F25" i="19"/>
  <c r="F37" i="19"/>
  <c r="F35" i="19"/>
  <c r="F33" i="19"/>
  <c r="F30" i="19"/>
  <c r="F27" i="19"/>
  <c r="F23" i="19"/>
  <c r="F26" i="19"/>
  <c r="F32" i="19"/>
  <c r="F29" i="19"/>
  <c r="E22" i="18"/>
  <c r="E44" i="17"/>
  <c r="F36" i="17"/>
  <c r="E32" i="17"/>
  <c r="E29" i="17"/>
  <c r="E26" i="17"/>
  <c r="E23" i="17"/>
  <c r="E22" i="17"/>
  <c r="F37" i="17" s="1"/>
  <c r="F22" i="19" l="1"/>
  <c r="F34" i="18"/>
  <c r="F31" i="18"/>
  <c r="F28" i="18"/>
  <c r="F25" i="18"/>
  <c r="F37" i="18"/>
  <c r="F35" i="18"/>
  <c r="F33" i="18"/>
  <c r="F30" i="18"/>
  <c r="F27" i="18"/>
  <c r="F23" i="18"/>
  <c r="F26" i="18"/>
  <c r="F32" i="18"/>
  <c r="F29" i="18"/>
  <c r="F23" i="17"/>
  <c r="F25" i="17"/>
  <c r="F26" i="17"/>
  <c r="F28" i="17"/>
  <c r="F29" i="17"/>
  <c r="F31" i="17"/>
  <c r="F32" i="17"/>
  <c r="F34" i="17"/>
  <c r="F27" i="17"/>
  <c r="F30" i="17"/>
  <c r="F33" i="17"/>
  <c r="F35" i="17"/>
  <c r="E23" i="16"/>
  <c r="F22" i="18" l="1"/>
  <c r="F22" i="17"/>
  <c r="E44" i="16"/>
  <c r="F36" i="16"/>
  <c r="E32" i="16"/>
  <c r="E29" i="16"/>
  <c r="E26" i="16"/>
  <c r="E22" i="16" l="1"/>
  <c r="F37" i="16" s="1"/>
  <c r="F34" i="16"/>
  <c r="E44" i="15"/>
  <c r="F36" i="15"/>
  <c r="E32" i="15"/>
  <c r="E29" i="15"/>
  <c r="E26" i="15"/>
  <c r="E23" i="15"/>
  <c r="F29" i="16" l="1"/>
  <c r="F35" i="16"/>
  <c r="F28" i="16"/>
  <c r="F27" i="16"/>
  <c r="F23" i="16"/>
  <c r="F33" i="16"/>
  <c r="F32" i="16"/>
  <c r="F26" i="16"/>
  <c r="F30" i="16"/>
  <c r="F31" i="16"/>
  <c r="F25" i="16"/>
  <c r="F22" i="16"/>
  <c r="E22" i="15"/>
  <c r="F37" i="15" s="1"/>
  <c r="F33" i="15" l="1"/>
  <c r="F28" i="15"/>
  <c r="F34" i="15"/>
  <c r="F35" i="15"/>
  <c r="F30" i="15"/>
  <c r="F31" i="15"/>
  <c r="F25" i="15"/>
  <c r="F27" i="15"/>
  <c r="F32" i="15"/>
  <c r="F29" i="15"/>
  <c r="F26" i="15"/>
  <c r="F23" i="15"/>
  <c r="F22" i="15" l="1"/>
</calcChain>
</file>

<file path=xl/sharedStrings.xml><?xml version="1.0" encoding="utf-8"?>
<sst xmlns="http://schemas.openxmlformats.org/spreadsheetml/2006/main" count="650" uniqueCount="59">
  <si>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</si>
  <si>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</si>
  <si>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</si>
  <si>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</si>
  <si>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CZ0008474293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</si>
  <si>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</si>
  <si>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</si>
  <si>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</si>
  <si>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</si>
  <si>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</si>
  <si>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</si>
  <si>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</si>
  <si>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</si>
  <si>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</si>
  <si>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</si>
  <si>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</si>
  <si>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</si>
  <si>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</si>
  <si>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</si>
  <si>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</si>
  <si>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</si>
  <si>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</si>
  <si>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</si>
  <si>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</si>
  <si>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</si>
  <si>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</si>
  <si>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</si>
  <si>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</si>
  <si>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</si>
  <si>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</si>
  <si>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</si>
  <si>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</si>
  <si>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</si>
  <si>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</si>
  <si>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</si>
  <si>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</si>
  <si>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</si>
  <si>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</si>
  <si>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</si>
  <si>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</si>
  <si>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</si>
  <si>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</si>
  <si>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za období 1.1. - </t>
  </si>
  <si>
    <t>Raiffeisen fond dluhopisové stability</t>
  </si>
  <si>
    <t>přijímané centrální bankou k refinancování</t>
  </si>
  <si>
    <t>Vydané vládními institucemi</t>
  </si>
  <si>
    <t xml:space="preserve">Státní bezkupónové dluhopisy a ostatní cenné papíry </t>
  </si>
  <si>
    <t xml:space="preserve">za období 1.2. - </t>
  </si>
  <si>
    <t xml:space="preserve">za období 1.3. - </t>
  </si>
  <si>
    <t xml:space="preserve">za období 1.4. - </t>
  </si>
  <si>
    <t xml:space="preserve">za období 1.5. - </t>
  </si>
  <si>
    <t xml:space="preserve">za období 1.6. - </t>
  </si>
  <si>
    <t xml:space="preserve">za období 1.7. - </t>
  </si>
  <si>
    <t xml:space="preserve">za období 1.8. - </t>
  </si>
  <si>
    <t xml:space="preserve">za období 1.9. - </t>
  </si>
  <si>
    <t xml:space="preserve">za období 1.10. - </t>
  </si>
  <si>
    <t xml:space="preserve">za období 1.11. - </t>
  </si>
  <si>
    <t xml:space="preserve">za období 1.12. - </t>
  </si>
  <si>
    <t xml:space="preserve">  Státní bezkupónové dluhopisy a ostatní cenné papíry přijímané centrální bankou k refinancování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</si>
</sst>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Border="0"/>
    <xf numFmtId="0" fontId="20" fillId="0" borderId="0"/>
    <xf numFmtId="0" fontId="2" fillId="0" borderId="0"/>
    <xf numFmtId="0" fontId="1" fillId="2" borderId="1" applyNumberFormat="0" applyFont="0" applyAlignment="0" applyProtection="0"/>
  </cellStyleXfs>
  <cellXfs count="157">
    <xf numFmtId="0" fontId="0" fillId="0" borderId="0" xfId="0"/>
    <xf numFmtId="0" fontId="2" fillId="0" borderId="0" xfId="1" applyFont="1"/>
    <xf numFmtId="0" fontId="2" fillId="0" borderId="0" xfId="1"/>
    <xf numFmtId="0" fontId="3" fillId="0" borderId="0" xfId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centerContinuous"/>
      <protection hidden="1"/>
    </xf>
    <xf numFmtId="0" fontId="7" fillId="0" borderId="0" xfId="1" applyFont="1" applyFill="1" applyAlignment="1" applyProtection="1">
      <alignment horizontal="left" vertical="center"/>
      <protection hidden="1"/>
    </xf>
    <xf numFmtId="0" fontId="8" fillId="0" borderId="2" xfId="1" applyFont="1" applyFill="1" applyBorder="1" applyAlignment="1" applyProtection="1">
      <alignment horizontal="left" vertical="center" indent="1"/>
      <protection hidden="1"/>
    </xf>
    <xf numFmtId="0" fontId="7" fillId="0" borderId="3" xfId="1" applyFont="1" applyFill="1" applyBorder="1" applyProtection="1">
      <protection hidden="1"/>
    </xf>
    <xf numFmtId="0" fontId="9" fillId="0" borderId="4" xfId="1" applyFont="1" applyFill="1" applyBorder="1" applyProtection="1"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alignment horizontal="center"/>
      <protection hidden="1"/>
    </xf>
    <xf numFmtId="49" fontId="5" fillId="0" borderId="0" xfId="1" applyNumberFormat="1" applyFont="1" applyFill="1" applyBorder="1" applyProtection="1"/>
    <xf numFmtId="0" fontId="5" fillId="0" borderId="0" xfId="1" applyFont="1" applyFill="1" applyBorder="1" applyProtection="1">
      <protection hidden="1"/>
    </xf>
    <xf numFmtId="0" fontId="5" fillId="0" borderId="0" xfId="1" applyFont="1" applyFill="1" applyBorder="1" applyAlignment="1" applyProtection="1">
      <alignment horizontal="right" vertical="center"/>
      <protection hidden="1"/>
    </xf>
    <xf numFmtId="0" fontId="5" fillId="0" borderId="0" xfId="1" applyFont="1" applyFill="1" applyBorder="1" applyAlignment="1" applyProtection="1">
      <alignment horizontal="center" vertical="center"/>
      <protection hidden="1"/>
    </xf>
    <xf numFmtId="1" fontId="9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Protection="1">
      <protection hidden="1"/>
    </xf>
    <xf numFmtId="0" fontId="2" fillId="0" borderId="0" xfId="1" applyFill="1" applyBorder="1" applyProtection="1"/>
    <xf numFmtId="0" fontId="7" fillId="0" borderId="0" xfId="1" applyFont="1" applyFill="1" applyBorder="1" applyAlignment="1" applyProtection="1">
      <alignment horizontal="right" vertical="center" indent="1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right" vertical="center" indent="1"/>
      <protection hidden="1"/>
    </xf>
    <xf numFmtId="0" fontId="5" fillId="0" borderId="0" xfId="1" applyFont="1" applyFill="1" applyAlignment="1" applyProtection="1">
      <alignment horizontal="center" vertical="center"/>
    </xf>
    <xf numFmtId="1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ill="1" applyBorder="1" applyAlignment="1" applyProtection="1">
      <alignment vertical="center"/>
    </xf>
    <xf numFmtId="0" fontId="7" fillId="0" borderId="6" xfId="1" applyFont="1" applyFill="1" applyBorder="1" applyAlignment="1" applyProtection="1">
      <alignment horizontal="right" vertical="center" indent="1"/>
    </xf>
    <xf numFmtId="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2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wrapText="1"/>
    </xf>
    <xf numFmtId="0" fontId="2" fillId="0" borderId="0" xfId="1" applyBorder="1"/>
    <xf numFmtId="0" fontId="2" fillId="0" borderId="0" xfId="1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top"/>
    </xf>
    <xf numFmtId="0" fontId="2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2" fillId="0" borderId="0" xfId="1" applyFill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0" fontId="15" fillId="0" borderId="7" xfId="1" applyFont="1" applyFill="1" applyBorder="1" applyAlignment="1" applyProtection="1">
      <alignment horizontal="centerContinuous"/>
    </xf>
    <xf numFmtId="0" fontId="16" fillId="0" borderId="8" xfId="1" applyFont="1" applyFill="1" applyBorder="1" applyAlignment="1" applyProtection="1">
      <alignment horizontal="centerContinuous" vertical="center" wrapText="1"/>
    </xf>
    <xf numFmtId="0" fontId="17" fillId="0" borderId="8" xfId="1" applyFont="1" applyFill="1" applyBorder="1" applyAlignment="1" applyProtection="1">
      <alignment horizontal="centerContinuous" vertical="center" wrapText="1"/>
    </xf>
    <xf numFmtId="0" fontId="16" fillId="0" borderId="9" xfId="1" applyFont="1" applyFill="1" applyBorder="1" applyAlignment="1" applyProtection="1">
      <alignment horizont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8" fillId="0" borderId="12" xfId="1" applyFont="1" applyFill="1" applyBorder="1" applyAlignment="1" applyProtection="1">
      <alignment horizontal="centerContinuous" vertical="center" wrapText="1"/>
    </xf>
    <xf numFmtId="0" fontId="2" fillId="0" borderId="13" xfId="1" applyFill="1" applyBorder="1" applyAlignment="1" applyProtection="1">
      <alignment horizontal="centerContinuous" vertical="center"/>
    </xf>
    <xf numFmtId="0" fontId="18" fillId="0" borderId="13" xfId="1" applyFont="1" applyFill="1" applyBorder="1" applyAlignment="1" applyProtection="1">
      <alignment horizontal="centerContinuous" vertical="center" wrapText="1"/>
    </xf>
    <xf numFmtId="0" fontId="19" fillId="0" borderId="14" xfId="1" applyFont="1" applyFill="1" applyBorder="1" applyAlignment="1" applyProtection="1">
      <alignment horizontal="center" vertical="top" wrapText="1"/>
    </xf>
    <xf numFmtId="0" fontId="16" fillId="0" borderId="12" xfId="1" applyFont="1" applyFill="1" applyBorder="1" applyAlignment="1" applyProtection="1">
      <alignment horizontal="right" vertical="center" wrapText="1"/>
    </xf>
    <xf numFmtId="14" fontId="16" fillId="0" borderId="15" xfId="1" applyNumberFormat="1" applyFont="1" applyFill="1" applyBorder="1" applyAlignment="1" applyProtection="1">
      <alignment horizontal="left" vertical="center" wrapText="1"/>
    </xf>
    <xf numFmtId="0" fontId="16" fillId="0" borderId="16" xfId="1" applyFont="1" applyFill="1" applyBorder="1" applyAlignment="1">
      <alignment horizontal="left" vertical="center" wrapText="1" indent="1"/>
    </xf>
    <xf numFmtId="0" fontId="20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 applyProtection="1">
      <alignment horizontal="center" vertical="center" wrapText="1"/>
    </xf>
    <xf numFmtId="3" fontId="5" fillId="0" borderId="10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1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1"/>
    </xf>
    <xf numFmtId="0" fontId="20" fillId="0" borderId="20" xfId="1" applyFont="1" applyFill="1" applyBorder="1" applyAlignment="1">
      <alignment vertical="center" wrapText="1"/>
    </xf>
    <xf numFmtId="0" fontId="19" fillId="0" borderId="21" xfId="1" applyFont="1" applyFill="1" applyBorder="1" applyAlignment="1" applyProtection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2"/>
    </xf>
    <xf numFmtId="0" fontId="2" fillId="0" borderId="20" xfId="1" applyFont="1" applyBorder="1" applyAlignment="1">
      <alignment vertical="center"/>
    </xf>
    <xf numFmtId="0" fontId="2" fillId="0" borderId="24" xfId="1" applyFont="1" applyFill="1" applyBorder="1" applyAlignment="1">
      <alignment horizontal="left" vertical="center" indent="1"/>
    </xf>
    <xf numFmtId="0" fontId="2" fillId="0" borderId="25" xfId="1" applyFont="1" applyBorder="1" applyAlignment="1">
      <alignment vertical="center"/>
    </xf>
    <xf numFmtId="0" fontId="19" fillId="0" borderId="26" xfId="1" applyFont="1" applyFill="1" applyBorder="1" applyAlignment="1" applyProtection="1">
      <alignment horizontal="center" vertical="center" wrapText="1"/>
    </xf>
    <xf numFmtId="3" fontId="5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12" xfId="1" applyFont="1" applyFill="1" applyBorder="1" applyAlignment="1">
      <alignment horizontal="left" vertical="center" indent="1"/>
    </xf>
    <xf numFmtId="0" fontId="2" fillId="0" borderId="13" xfId="1" applyFont="1" applyBorder="1" applyAlignment="1">
      <alignment vertical="center"/>
    </xf>
    <xf numFmtId="0" fontId="19" fillId="0" borderId="14" xfId="1" applyFont="1" applyFill="1" applyBorder="1" applyAlignment="1" applyProtection="1">
      <alignment horizontal="center" vertical="center" wrapText="1"/>
    </xf>
    <xf numFmtId="3" fontId="5" fillId="0" borderId="28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9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>
      <alignment horizontal="left" vertical="center" indent="1"/>
    </xf>
    <xf numFmtId="0" fontId="2" fillId="0" borderId="0" xfId="1" applyFont="1" applyBorder="1" applyAlignment="1">
      <alignment vertical="center"/>
    </xf>
    <xf numFmtId="0" fontId="11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/>
      <protection locked="0"/>
    </xf>
    <xf numFmtId="4" fontId="5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 applyFill="1" applyBorder="1" applyAlignment="1" applyProtection="1">
      <alignment horizontal="left" vertical="center"/>
    </xf>
    <xf numFmtId="0" fontId="2" fillId="0" borderId="0" xfId="1" applyFill="1" applyAlignment="1" applyProtection="1">
      <alignment horizontal="left"/>
    </xf>
    <xf numFmtId="0" fontId="11" fillId="0" borderId="0" xfId="1" applyFont="1" applyFill="1" applyBorder="1" applyAlignment="1" applyProtection="1">
      <alignment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2" fillId="0" borderId="0" xfId="1" applyNumberFormat="1" applyFont="1" applyFill="1" applyBorder="1" applyAlignment="1" applyProtection="1">
      <alignment horizontal="right" vertical="center" indent="1"/>
    </xf>
    <xf numFmtId="0" fontId="23" fillId="0" borderId="0" xfId="1" applyFont="1"/>
    <xf numFmtId="3" fontId="22" fillId="0" borderId="22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23" xfId="1" applyNumberFormat="1" applyFont="1" applyFill="1" applyBorder="1" applyAlignment="1" applyProtection="1">
      <alignment horizontal="center" vertical="center"/>
    </xf>
    <xf numFmtId="0" fontId="2" fillId="0" borderId="33" xfId="1" applyFont="1" applyFill="1" applyBorder="1" applyAlignment="1">
      <alignment horizontal="left" vertical="center" indent="1"/>
    </xf>
    <xf numFmtId="0" fontId="19" fillId="0" borderId="2" xfId="1" applyFont="1" applyFill="1" applyBorder="1" applyAlignment="1" applyProtection="1">
      <alignment horizontal="center" vertical="center" wrapText="1"/>
    </xf>
    <xf numFmtId="3" fontId="2" fillId="0" borderId="34" xfId="1" applyNumberFormat="1" applyBorder="1" applyAlignment="1">
      <alignment horizontal="right" indent="1"/>
    </xf>
    <xf numFmtId="3" fontId="2" fillId="0" borderId="3" xfId="1" applyNumberFormat="1" applyBorder="1" applyAlignment="1">
      <alignment horizontal="right" indent="1"/>
    </xf>
    <xf numFmtId="3" fontId="2" fillId="0" borderId="4" xfId="1" applyNumberFormat="1" applyBorder="1" applyAlignment="1">
      <alignment horizontal="right" vertical="center" indent="1" shrinkToFit="1"/>
    </xf>
    <xf numFmtId="3" fontId="11" fillId="0" borderId="0" xfId="1" applyNumberFormat="1" applyFont="1" applyFill="1" applyBorder="1" applyAlignment="1" applyProtection="1">
      <alignment vertical="center" wrapText="1"/>
    </xf>
    <xf numFmtId="0" fontId="24" fillId="0" borderId="0" xfId="1" applyFont="1"/>
    <xf numFmtId="0" fontId="22" fillId="0" borderId="0" xfId="1" applyFont="1" applyFill="1" applyBorder="1" applyAlignment="1">
      <alignment vertical="center"/>
    </xf>
    <xf numFmtId="0" fontId="22" fillId="0" borderId="12" xfId="1" applyFont="1" applyFill="1" applyBorder="1" applyAlignment="1">
      <alignment horizontal="right" vertical="center"/>
    </xf>
    <xf numFmtId="14" fontId="22" fillId="0" borderId="15" xfId="1" applyNumberFormat="1" applyFont="1" applyFill="1" applyBorder="1" applyAlignment="1">
      <alignment horizontal="left" vertical="center"/>
    </xf>
    <xf numFmtId="3" fontId="20" fillId="0" borderId="0" xfId="2" applyNumberFormat="1" applyFont="1" applyAlignment="1">
      <alignment horizontal="right"/>
    </xf>
    <xf numFmtId="0" fontId="19" fillId="0" borderId="33" xfId="1" applyFont="1" applyFill="1" applyBorder="1" applyAlignment="1" applyProtection="1">
      <alignment horizontal="center" vertical="center" wrapText="1"/>
    </xf>
    <xf numFmtId="0" fontId="2" fillId="0" borderId="0" xfId="1" applyBorder="1" applyAlignment="1"/>
    <xf numFmtId="3" fontId="2" fillId="0" borderId="0" xfId="1" applyNumberFormat="1" applyBorder="1" applyAlignment="1">
      <alignment horizontal="right" indent="5"/>
    </xf>
    <xf numFmtId="0" fontId="22" fillId="3" borderId="0" xfId="3" applyFont="1" applyFill="1" applyAlignment="1">
      <alignment horizontal="centerContinuous" vertical="center" wrapText="1"/>
    </xf>
    <xf numFmtId="0" fontId="25" fillId="3" borderId="0" xfId="1" applyFont="1" applyFill="1" applyAlignment="1">
      <alignment horizontal="centerContinuous" vertical="center" wrapText="1"/>
    </xf>
    <xf numFmtId="0" fontId="21" fillId="3" borderId="0" xfId="1" applyNumberFormat="1" applyFont="1" applyFill="1" applyAlignment="1">
      <alignment horizontal="centerContinuous"/>
    </xf>
    <xf numFmtId="0" fontId="2" fillId="3" borderId="0" xfId="1" applyFill="1" applyBorder="1" applyAlignment="1">
      <alignment horizontal="centerContinuous" vertical="center"/>
    </xf>
    <xf numFmtId="0" fontId="20" fillId="0" borderId="36" xfId="1" applyFont="1" applyFill="1" applyBorder="1" applyAlignment="1">
      <alignment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18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distributed"/>
    </xf>
    <xf numFmtId="0" fontId="22" fillId="0" borderId="14" xfId="1" applyFont="1" applyFill="1" applyBorder="1" applyAlignment="1">
      <alignment horizontal="center" vertical="distributed"/>
    </xf>
    <xf numFmtId="0" fontId="8" fillId="0" borderId="7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3" fontId="2" fillId="0" borderId="2" xfId="1" applyNumberFormat="1" applyBorder="1" applyAlignment="1">
      <alignment horizontal="right" indent="5"/>
    </xf>
    <xf numFmtId="3" fontId="2" fillId="0" borderId="4" xfId="1" applyNumberFormat="1" applyBorder="1" applyAlignment="1">
      <alignment horizontal="right" indent="5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9" xfId="1" applyFont="1" applyFill="1" applyBorder="1" applyAlignment="1">
      <alignment horizontal="center" vertical="center"/>
    </xf>
    <xf numFmtId="0" fontId="22" fillId="0" borderId="30" xfId="1" applyFont="1" applyFill="1" applyBorder="1" applyAlignment="1">
      <alignment horizontal="center" vertical="center"/>
    </xf>
    <xf numFmtId="0" fontId="22" fillId="0" borderId="14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distributed"/>
    </xf>
    <xf numFmtId="0" fontId="22" fillId="0" borderId="31" xfId="1" applyFont="1" applyFill="1" applyBorder="1" applyAlignment="1">
      <alignment horizontal="center" vertical="distributed"/>
    </xf>
    <xf numFmtId="3" fontId="22" fillId="0" borderId="10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11" xfId="1" applyNumberFormat="1" applyFont="1" applyFill="1" applyBorder="1" applyAlignment="1" applyProtection="1">
      <alignment horizontal="center" vertical="center" shrinkToFit="1"/>
      <protection locked="0"/>
    </xf>
    <xf numFmtId="0" fontId="22" fillId="0" borderId="24" xfId="1" applyFont="1" applyBorder="1" applyAlignment="1">
      <alignment horizontal="right"/>
    </xf>
    <xf numFmtId="0" fontId="22" fillId="0" borderId="25" xfId="1" applyFont="1" applyBorder="1" applyAlignment="1">
      <alignment horizontal="right"/>
    </xf>
    <xf numFmtId="14" fontId="22" fillId="0" borderId="25" xfId="1" applyNumberFormat="1" applyFont="1" applyBorder="1" applyAlignment="1">
      <alignment horizontal="left"/>
    </xf>
    <xf numFmtId="14" fontId="22" fillId="0" borderId="32" xfId="1" applyNumberFormat="1" applyFont="1" applyBorder="1" applyAlignment="1">
      <alignment horizontal="left"/>
    </xf>
    <xf numFmtId="2" fontId="2" fillId="0" borderId="19" xfId="1" applyNumberFormat="1" applyFont="1" applyFill="1" applyBorder="1" applyAlignment="1">
      <alignment horizontal="left" vertical="center" wrapText="1"/>
    </xf>
    <xf numFmtId="2" fontId="0" fillId="0" borderId="20" xfId="0" applyNumberFormat="1" applyBorder="1" applyAlignment="1">
      <alignment vertical="center" wrapText="1"/>
    </xf>
    <xf numFmtId="2" fontId="0" fillId="0" borderId="37" xfId="0" applyNumberFormat="1" applyBorder="1" applyAlignment="1">
      <alignment vertical="center" wrapText="1"/>
    </xf>
  </cellXfs>
  <cellStyles count="5">
    <cellStyle name="Normal" xfId="0" builtinId="0"/>
    <cellStyle name="Normal 2" xfId="1"/>
    <cellStyle name="Normal 2 2" xfId="2"/>
    <cellStyle name="normální_Denni" xfId="3"/>
    <cellStyle name="Not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H38" sqref="H38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0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09"/>
      <c r="F14" s="109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43496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2826124</v>
      </c>
      <c r="F22" s="59">
        <f>+F26+F29+F37+F34+F23</f>
        <v>100.00000000000001</v>
      </c>
    </row>
    <row r="23" spans="1:6" ht="12.75" customHeight="1" x14ac:dyDescent="0.2">
      <c r="A23" s="60" t="s">
        <v>46</v>
      </c>
      <c r="B23" s="108"/>
      <c r="C23" s="108"/>
      <c r="D23" s="62">
        <v>2</v>
      </c>
      <c r="E23" s="63">
        <f>E25</f>
        <v>267087</v>
      </c>
      <c r="F23" s="64">
        <f>E23/E22*100</f>
        <v>9.4506468930591865</v>
      </c>
    </row>
    <row r="24" spans="1:6" ht="12.75" customHeight="1" x14ac:dyDescent="0.2">
      <c r="A24" s="60" t="s">
        <v>44</v>
      </c>
      <c r="B24" s="108"/>
      <c r="C24" s="108"/>
      <c r="D24" s="62"/>
      <c r="E24" s="63"/>
      <c r="F24" s="64"/>
    </row>
    <row r="25" spans="1:6" x14ac:dyDescent="0.2">
      <c r="A25" s="65" t="s">
        <v>45</v>
      </c>
      <c r="B25" s="108"/>
      <c r="C25" s="108"/>
      <c r="D25" s="62"/>
      <c r="E25" s="63">
        <v>267087</v>
      </c>
      <c r="F25" s="64">
        <f>E25/E22*100</f>
        <v>9.4506468930591865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248843</v>
      </c>
      <c r="F26" s="64">
        <f>E26/E22*100</f>
        <v>8.8050984316328655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198775</v>
      </c>
      <c r="F27" s="64">
        <f>E27/E22*100</f>
        <v>7.0334847303232264</v>
      </c>
    </row>
    <row r="28" spans="1:6" x14ac:dyDescent="0.2">
      <c r="A28" s="65" t="s">
        <v>22</v>
      </c>
      <c r="B28" s="66"/>
      <c r="C28" s="66"/>
      <c r="D28" s="62">
        <v>5</v>
      </c>
      <c r="E28" s="63">
        <v>50068</v>
      </c>
      <c r="F28" s="64">
        <f>E28/E22*100</f>
        <v>1.7716137013096382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2306929</v>
      </c>
      <c r="F29" s="64">
        <f>E29/E22*100</f>
        <v>81.628725420399107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1648471</v>
      </c>
      <c r="F30" s="64">
        <f>E30/E22*100</f>
        <v>58.329747739306562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658458</v>
      </c>
      <c r="F31" s="64">
        <f>E31/E22*100</f>
        <v>23.298977681092552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3265</v>
      </c>
      <c r="F37" s="75">
        <f>E37/E22*100</f>
        <v>0.11552925490884335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42</v>
      </c>
      <c r="D44" s="151"/>
      <c r="E44" s="152">
        <f>F21</f>
        <v>43496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189028992</v>
      </c>
      <c r="D45" s="93">
        <v>56472821</v>
      </c>
      <c r="E45" s="92">
        <v>188641655</v>
      </c>
      <c r="F45" s="94">
        <v>56358922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43496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2765584137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E12" sqref="E12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28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27"/>
      <c r="F14" s="127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43769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3551209</v>
      </c>
      <c r="F22" s="59">
        <f>+F26+F29+F37+F34+F23</f>
        <v>99.999999999999986</v>
      </c>
    </row>
    <row r="23" spans="1:6" ht="12.75" hidden="1" customHeight="1" x14ac:dyDescent="0.2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">
      <c r="A24" s="60" t="s">
        <v>44</v>
      </c>
      <c r="B24" s="108"/>
      <c r="C24" s="108"/>
      <c r="D24" s="62"/>
      <c r="E24" s="63"/>
      <c r="F24" s="64"/>
    </row>
    <row r="25" spans="1:6" hidden="1" x14ac:dyDescent="0.2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397326</v>
      </c>
      <c r="F26" s="64">
        <f>E26/E22*100</f>
        <v>11.188471306532508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388229</v>
      </c>
      <c r="F27" s="64">
        <f>E27/E22*100</f>
        <v>10.932305026260071</v>
      </c>
    </row>
    <row r="28" spans="1:6" x14ac:dyDescent="0.2">
      <c r="A28" s="65" t="s">
        <v>22</v>
      </c>
      <c r="B28" s="66"/>
      <c r="C28" s="66"/>
      <c r="D28" s="62">
        <v>5</v>
      </c>
      <c r="E28" s="63">
        <v>9097</v>
      </c>
      <c r="F28" s="64">
        <f>E28/E22*100</f>
        <v>0.25616628027243682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3130255</v>
      </c>
      <c r="F29" s="64">
        <f>E29/E22*100</f>
        <v>88.146177822820334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1959136</v>
      </c>
      <c r="F30" s="64">
        <f>E30/E22*100</f>
        <v>55.168141328770005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1171119</v>
      </c>
      <c r="F31" s="64">
        <f>E31/E22*100</f>
        <v>32.978036494050336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23628</v>
      </c>
      <c r="F37" s="75">
        <f>E37/E22*100</f>
        <v>0.66535087064715137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55</v>
      </c>
      <c r="D44" s="151"/>
      <c r="E44" s="152">
        <f>F21</f>
        <v>43769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117597616</v>
      </c>
      <c r="D45" s="93">
        <v>99382757</v>
      </c>
      <c r="E45" s="92">
        <v>118761848</v>
      </c>
      <c r="F45" s="94">
        <v>100355171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43769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3538729249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opLeftCell="A49" workbookViewId="0">
      <selection activeCell="H6" sqref="H6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30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29"/>
      <c r="F14" s="129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43799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3607283</v>
      </c>
      <c r="F22" s="59">
        <f>+F26+F29+F37+F34+F23</f>
        <v>100</v>
      </c>
    </row>
    <row r="23" spans="1:6" ht="12.75" hidden="1" customHeight="1" x14ac:dyDescent="0.2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">
      <c r="A24" s="60" t="s">
        <v>44</v>
      </c>
      <c r="B24" s="108"/>
      <c r="C24" s="108"/>
      <c r="D24" s="62"/>
      <c r="E24" s="63"/>
      <c r="F24" s="64"/>
    </row>
    <row r="25" spans="1:6" hidden="1" x14ac:dyDescent="0.2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283905</v>
      </c>
      <c r="F26" s="64">
        <f>E26/E22*100</f>
        <v>7.8703278894392259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174847</v>
      </c>
      <c r="F27" s="64">
        <f>E27/E22*100</f>
        <v>4.8470552490614125</v>
      </c>
    </row>
    <row r="28" spans="1:6" x14ac:dyDescent="0.2">
      <c r="A28" s="65" t="s">
        <v>22</v>
      </c>
      <c r="B28" s="66"/>
      <c r="C28" s="66"/>
      <c r="D28" s="62">
        <v>5</v>
      </c>
      <c r="E28" s="63">
        <v>109058</v>
      </c>
      <c r="F28" s="64">
        <f>E28/E22*100</f>
        <v>3.0232726403778134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3313052</v>
      </c>
      <c r="F29" s="64">
        <f>E29/E22*100</f>
        <v>91.843417885427897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2058051</v>
      </c>
      <c r="F30" s="64">
        <f>E30/E22*100</f>
        <v>57.052662627246043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1255001</v>
      </c>
      <c r="F31" s="64">
        <f>E31/E22*100</f>
        <v>34.790755258181846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10326</v>
      </c>
      <c r="F37" s="75">
        <f>E37/E22*100</f>
        <v>0.28625422513287702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56</v>
      </c>
      <c r="D44" s="151"/>
      <c r="E44" s="152">
        <f>F21</f>
        <v>43799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138246851</v>
      </c>
      <c r="D45" s="93">
        <v>77642014</v>
      </c>
      <c r="E45" s="92">
        <v>139660820</v>
      </c>
      <c r="F45" s="94">
        <v>78434612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43798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3599382025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workbookViewId="0">
      <selection activeCell="H20" sqref="H20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32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31"/>
      <c r="F14" s="131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43830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+E28+E31+E39+E34+E23+E26</f>
        <v>3628015</v>
      </c>
      <c r="F22" s="59">
        <f>+F28+F31+F39+F36+F23+F26</f>
        <v>100</v>
      </c>
    </row>
    <row r="23" spans="1:6" ht="12.75" hidden="1" customHeight="1" x14ac:dyDescent="0.2">
      <c r="A23" s="60" t="s">
        <v>46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">
      <c r="A24" s="60" t="s">
        <v>44</v>
      </c>
      <c r="B24" s="108"/>
      <c r="C24" s="108"/>
      <c r="D24" s="62"/>
      <c r="E24" s="63"/>
      <c r="F24" s="64"/>
    </row>
    <row r="25" spans="1:6" hidden="1" x14ac:dyDescent="0.2">
      <c r="A25" s="65" t="s">
        <v>45</v>
      </c>
      <c r="B25" s="108"/>
      <c r="C25" s="108"/>
      <c r="D25" s="62"/>
      <c r="E25" s="63">
        <v>0</v>
      </c>
      <c r="F25" s="64">
        <f>E25/E22*100</f>
        <v>0</v>
      </c>
    </row>
    <row r="26" spans="1:6" ht="25.5" customHeight="1" x14ac:dyDescent="0.2">
      <c r="A26" s="154" t="s">
        <v>58</v>
      </c>
      <c r="B26" s="155"/>
      <c r="C26" s="156"/>
      <c r="D26" s="62">
        <v>2</v>
      </c>
      <c r="E26" s="63">
        <f>E27</f>
        <v>2052204</v>
      </c>
      <c r="F26" s="64">
        <f>E26/E22*100</f>
        <v>56.565477265116051</v>
      </c>
    </row>
    <row r="27" spans="1:6" x14ac:dyDescent="0.2">
      <c r="A27" s="65" t="s">
        <v>45</v>
      </c>
      <c r="B27" s="66"/>
      <c r="C27" s="66"/>
      <c r="D27" s="62"/>
      <c r="E27" s="63">
        <v>2052204</v>
      </c>
      <c r="F27" s="64">
        <f>E27/E22*100</f>
        <v>56.565477265116051</v>
      </c>
    </row>
    <row r="28" spans="1:6" ht="12" customHeight="1" x14ac:dyDescent="0.2">
      <c r="A28" s="60" t="s">
        <v>20</v>
      </c>
      <c r="B28" s="61"/>
      <c r="C28" s="61"/>
      <c r="D28" s="62">
        <v>3</v>
      </c>
      <c r="E28" s="63">
        <f>E29+E30</f>
        <v>271402</v>
      </c>
      <c r="F28" s="64">
        <f>E28/E22*100</f>
        <v>7.4807298205768173</v>
      </c>
    </row>
    <row r="29" spans="1:6" ht="13.5" customHeight="1" x14ac:dyDescent="0.2">
      <c r="A29" s="65" t="s">
        <v>21</v>
      </c>
      <c r="B29" s="66"/>
      <c r="C29" s="66"/>
      <c r="D29" s="62">
        <v>4</v>
      </c>
      <c r="E29" s="63">
        <v>162098</v>
      </c>
      <c r="F29" s="64">
        <f>E29/E22*100</f>
        <v>4.4679528612753812</v>
      </c>
    </row>
    <row r="30" spans="1:6" x14ac:dyDescent="0.2">
      <c r="A30" s="65" t="s">
        <v>22</v>
      </c>
      <c r="B30" s="66"/>
      <c r="C30" s="66"/>
      <c r="D30" s="62">
        <v>5</v>
      </c>
      <c r="E30" s="63">
        <v>109304</v>
      </c>
      <c r="F30" s="64">
        <f>E30/E22*100</f>
        <v>3.0127769593014362</v>
      </c>
    </row>
    <row r="31" spans="1:6" x14ac:dyDescent="0.2">
      <c r="A31" s="60" t="s">
        <v>23</v>
      </c>
      <c r="B31" s="66"/>
      <c r="C31" s="66"/>
      <c r="D31" s="62">
        <v>9</v>
      </c>
      <c r="E31" s="63">
        <f>E32+E33</f>
        <v>1292008</v>
      </c>
      <c r="F31" s="64">
        <f>E31/E22*100</f>
        <v>35.611980656088797</v>
      </c>
    </row>
    <row r="32" spans="1:6" hidden="1" x14ac:dyDescent="0.2">
      <c r="A32" s="65" t="s">
        <v>24</v>
      </c>
      <c r="B32" s="66"/>
      <c r="C32" s="66"/>
      <c r="D32" s="62">
        <v>10</v>
      </c>
      <c r="E32" s="63">
        <v>0</v>
      </c>
      <c r="F32" s="64">
        <f>E32/E22*100</f>
        <v>0</v>
      </c>
    </row>
    <row r="33" spans="1:7" x14ac:dyDescent="0.2">
      <c r="A33" s="65" t="s">
        <v>25</v>
      </c>
      <c r="B33" s="66"/>
      <c r="C33" s="66"/>
      <c r="D33" s="62">
        <v>11</v>
      </c>
      <c r="E33" s="63">
        <v>1292008</v>
      </c>
      <c r="F33" s="64">
        <f>E33/E22*100</f>
        <v>35.611980656088797</v>
      </c>
    </row>
    <row r="34" spans="1:7" hidden="1" x14ac:dyDescent="0.2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5" hidden="1" thickBot="1" x14ac:dyDescent="0.25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25">
      <c r="A39" s="71" t="s">
        <v>31</v>
      </c>
      <c r="B39" s="72"/>
      <c r="C39" s="72"/>
      <c r="D39" s="73">
        <v>24</v>
      </c>
      <c r="E39" s="74">
        <v>12401</v>
      </c>
      <c r="F39" s="75">
        <f>E39/E22*100</f>
        <v>0.341812258218337</v>
      </c>
    </row>
    <row r="40" spans="1:7" x14ac:dyDescent="0.2">
      <c r="A40" s="76"/>
      <c r="B40" s="77"/>
      <c r="C40" s="77"/>
      <c r="D40" s="78"/>
      <c r="E40" s="79"/>
      <c r="F40" s="80"/>
    </row>
    <row r="41" spans="1:7" x14ac:dyDescent="0.2">
      <c r="A41" s="76"/>
      <c r="B41" s="77"/>
      <c r="C41" s="77"/>
      <c r="D41" s="78"/>
      <c r="E41" s="79"/>
      <c r="F41" s="80"/>
    </row>
    <row r="42" spans="1:7" ht="15.75" x14ac:dyDescent="0.2">
      <c r="A42" s="81" t="s">
        <v>32</v>
      </c>
      <c r="B42" s="82"/>
      <c r="C42" s="82"/>
      <c r="D42" s="82"/>
      <c r="E42" s="82"/>
      <c r="F42" s="82"/>
    </row>
    <row r="43" spans="1:7" ht="13.5" thickBot="1" x14ac:dyDescent="0.25">
      <c r="B43" s="83"/>
      <c r="C43" s="83"/>
      <c r="D43" s="84"/>
      <c r="E43" s="85"/>
      <c r="F43" s="86"/>
    </row>
    <row r="44" spans="1:7" ht="20.25" customHeight="1" x14ac:dyDescent="0.2">
      <c r="A44" s="143" t="s">
        <v>33</v>
      </c>
      <c r="B44" s="146" t="s">
        <v>15</v>
      </c>
      <c r="C44" s="148" t="s">
        <v>34</v>
      </c>
      <c r="D44" s="149"/>
      <c r="E44" s="148" t="s">
        <v>35</v>
      </c>
      <c r="F44" s="149"/>
      <c r="G44" s="87"/>
    </row>
    <row r="45" spans="1:7" ht="20.25" customHeight="1" x14ac:dyDescent="0.2">
      <c r="A45" s="144"/>
      <c r="B45" s="147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25">
      <c r="A46" s="145"/>
      <c r="B46" s="136"/>
      <c r="C46" s="150" t="s">
        <v>57</v>
      </c>
      <c r="D46" s="151"/>
      <c r="E46" s="152">
        <f>F21</f>
        <v>43830</v>
      </c>
      <c r="F46" s="153"/>
    </row>
    <row r="47" spans="1:7" ht="12.75" customHeight="1" thickBot="1" x14ac:dyDescent="0.25">
      <c r="A47" s="90" t="s">
        <v>4</v>
      </c>
      <c r="B47" s="91">
        <v>1</v>
      </c>
      <c r="C47" s="92">
        <v>76822058</v>
      </c>
      <c r="D47" s="93">
        <v>56750444</v>
      </c>
      <c r="E47" s="92">
        <v>77658348</v>
      </c>
      <c r="F47" s="94">
        <v>57367720</v>
      </c>
    </row>
    <row r="48" spans="1:7" x14ac:dyDescent="0.2">
      <c r="A48" s="76"/>
      <c r="B48" s="83"/>
      <c r="C48" s="95"/>
      <c r="D48" s="95"/>
      <c r="E48" s="95"/>
      <c r="F48" s="95"/>
    </row>
    <row r="49" spans="1:6" x14ac:dyDescent="0.2">
      <c r="A49" s="76"/>
      <c r="B49" s="83"/>
      <c r="C49" s="83"/>
      <c r="D49" s="84"/>
      <c r="E49" s="85"/>
      <c r="F49" s="86"/>
    </row>
    <row r="50" spans="1:6" ht="15.75" x14ac:dyDescent="0.2">
      <c r="A50" s="81" t="s">
        <v>38</v>
      </c>
      <c r="B50" s="83"/>
      <c r="C50" s="83"/>
      <c r="D50" s="84"/>
      <c r="E50" s="85"/>
      <c r="F50" s="86"/>
    </row>
    <row r="51" spans="1:6" x14ac:dyDescent="0.2">
      <c r="A51" s="76"/>
      <c r="B51" s="83"/>
      <c r="C51" s="96"/>
      <c r="D51" s="96"/>
    </row>
    <row r="52" spans="1:6" ht="3" customHeight="1" thickBot="1" x14ac:dyDescent="0.25"/>
    <row r="53" spans="1:6" ht="24" customHeight="1" x14ac:dyDescent="0.2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25">
      <c r="A54" s="134"/>
      <c r="B54" s="136"/>
      <c r="C54" s="98" t="s">
        <v>40</v>
      </c>
      <c r="D54" s="99">
        <v>43830</v>
      </c>
      <c r="E54" s="32"/>
      <c r="F54" s="100"/>
    </row>
    <row r="55" spans="1:6" ht="13.5" thickBot="1" x14ac:dyDescent="0.25">
      <c r="A55" s="90" t="s">
        <v>4</v>
      </c>
      <c r="B55" s="101">
        <v>1</v>
      </c>
      <c r="C55" s="139">
        <v>3621429203</v>
      </c>
      <c r="D55" s="140"/>
      <c r="E55" s="102"/>
      <c r="F55" s="100"/>
    </row>
    <row r="56" spans="1:6" x14ac:dyDescent="0.2">
      <c r="A56" s="76"/>
      <c r="B56" s="84"/>
      <c r="C56" s="103"/>
      <c r="D56" s="103"/>
      <c r="E56" s="102"/>
      <c r="F56" s="100"/>
    </row>
    <row r="57" spans="1:6" x14ac:dyDescent="0.2">
      <c r="C57" s="32"/>
      <c r="D57" s="32"/>
      <c r="E57" s="102"/>
      <c r="F57" s="102"/>
    </row>
    <row r="58" spans="1:6" ht="51" x14ac:dyDescent="0.25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44:A46"/>
    <mergeCell ref="B44:B46"/>
    <mergeCell ref="C44:D44"/>
    <mergeCell ref="E44:F44"/>
    <mergeCell ref="C46:D46"/>
    <mergeCell ref="E46:F46"/>
    <mergeCell ref="A26:C2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opLeftCell="A37" workbookViewId="0">
      <selection activeCell="C53" sqref="C53:D53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2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11"/>
      <c r="F14" s="111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43524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3045422</v>
      </c>
      <c r="F22" s="59">
        <f>+F26+F29+F37+F34+F23</f>
        <v>100.00000000000003</v>
      </c>
    </row>
    <row r="23" spans="1:6" ht="12.75" customHeight="1" x14ac:dyDescent="0.2">
      <c r="A23" s="60" t="s">
        <v>46</v>
      </c>
      <c r="B23" s="108"/>
      <c r="C23" s="108"/>
      <c r="D23" s="62">
        <v>2</v>
      </c>
      <c r="E23" s="63">
        <f>E25</f>
        <v>267647</v>
      </c>
      <c r="F23" s="64">
        <f>E23/E22*100</f>
        <v>8.7885028741501188</v>
      </c>
    </row>
    <row r="24" spans="1:6" ht="12.75" customHeight="1" x14ac:dyDescent="0.2">
      <c r="A24" s="60" t="s">
        <v>44</v>
      </c>
      <c r="B24" s="108"/>
      <c r="C24" s="108"/>
      <c r="D24" s="62"/>
      <c r="E24" s="63"/>
      <c r="F24" s="64"/>
    </row>
    <row r="25" spans="1:6" x14ac:dyDescent="0.2">
      <c r="A25" s="65" t="s">
        <v>45</v>
      </c>
      <c r="B25" s="108"/>
      <c r="C25" s="108"/>
      <c r="D25" s="62"/>
      <c r="E25" s="63">
        <v>267647</v>
      </c>
      <c r="F25" s="64">
        <f>E25/E22*100</f>
        <v>8.7885028741501188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374065</v>
      </c>
      <c r="F26" s="64">
        <f>E26/E22*100</f>
        <v>12.282862604919778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315013</v>
      </c>
      <c r="F27" s="64">
        <f>E27/E22*100</f>
        <v>10.343820987698914</v>
      </c>
    </row>
    <row r="28" spans="1:6" x14ac:dyDescent="0.2">
      <c r="A28" s="65" t="s">
        <v>22</v>
      </c>
      <c r="B28" s="66"/>
      <c r="C28" s="66"/>
      <c r="D28" s="62">
        <v>5</v>
      </c>
      <c r="E28" s="63">
        <v>59052</v>
      </c>
      <c r="F28" s="64">
        <f>E28/E22*100</f>
        <v>1.9390416172208647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2390433</v>
      </c>
      <c r="F29" s="64">
        <f>E29/E22*100</f>
        <v>78.49266866792189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1746100</v>
      </c>
      <c r="F30" s="64">
        <f>E30/E22*100</f>
        <v>57.335239582560312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644333</v>
      </c>
      <c r="F31" s="64">
        <f>E31/E22*100</f>
        <v>21.157429085361567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13277</v>
      </c>
      <c r="F37" s="75">
        <f>E37/E22*100</f>
        <v>0.43596585300822016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47</v>
      </c>
      <c r="D44" s="151"/>
      <c r="E44" s="152">
        <f>F21</f>
        <v>43524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223299875</v>
      </c>
      <c r="D45" s="93">
        <v>44930447</v>
      </c>
      <c r="E45" s="92">
        <v>223013739</v>
      </c>
      <c r="F45" s="94">
        <v>44878927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43524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2945481632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opLeftCell="A43" workbookViewId="0">
      <selection activeCell="G22" sqref="G22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4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13"/>
      <c r="F14" s="113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43555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3040852</v>
      </c>
      <c r="F22" s="59">
        <f>+F26+F29+F37+F34+F23</f>
        <v>100.00000000000001</v>
      </c>
    </row>
    <row r="23" spans="1:6" ht="12.75" customHeight="1" x14ac:dyDescent="0.2">
      <c r="A23" s="60" t="s">
        <v>46</v>
      </c>
      <c r="B23" s="108"/>
      <c r="C23" s="108"/>
      <c r="D23" s="62">
        <v>2</v>
      </c>
      <c r="E23" s="63">
        <f>E25</f>
        <v>267644</v>
      </c>
      <c r="F23" s="64">
        <f>E23/E22*100</f>
        <v>8.8016121797443621</v>
      </c>
    </row>
    <row r="24" spans="1:6" ht="12.75" customHeight="1" x14ac:dyDescent="0.2">
      <c r="A24" s="60" t="s">
        <v>44</v>
      </c>
      <c r="B24" s="108"/>
      <c r="C24" s="108"/>
      <c r="D24" s="62"/>
      <c r="E24" s="63"/>
      <c r="F24" s="64"/>
    </row>
    <row r="25" spans="1:6" x14ac:dyDescent="0.2">
      <c r="A25" s="65" t="s">
        <v>45</v>
      </c>
      <c r="B25" s="108"/>
      <c r="C25" s="108"/>
      <c r="D25" s="62"/>
      <c r="E25" s="63">
        <v>267644</v>
      </c>
      <c r="F25" s="64">
        <f>E25/E22*100</f>
        <v>8.8016121797443621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132838</v>
      </c>
      <c r="F26" s="64">
        <f>E26/E22*100</f>
        <v>4.3684467379537049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73612</v>
      </c>
      <c r="F27" s="64">
        <f>E27/E22*100</f>
        <v>2.4207689160800983</v>
      </c>
    </row>
    <row r="28" spans="1:6" x14ac:dyDescent="0.2">
      <c r="A28" s="65" t="s">
        <v>22</v>
      </c>
      <c r="B28" s="66"/>
      <c r="C28" s="66"/>
      <c r="D28" s="62">
        <v>5</v>
      </c>
      <c r="E28" s="63">
        <v>59226</v>
      </c>
      <c r="F28" s="64">
        <f>E28/E22*100</f>
        <v>1.9476778218736064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2636569</v>
      </c>
      <c r="F29" s="64">
        <f>E29/E22*100</f>
        <v>86.704943219860752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1770515</v>
      </c>
      <c r="F30" s="64">
        <f>E30/E22*100</f>
        <v>58.224306871889851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866054</v>
      </c>
      <c r="F31" s="64">
        <f>E31/E22*100</f>
        <v>28.480636347970901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3801</v>
      </c>
      <c r="F37" s="75">
        <f>E37/E22*100</f>
        <v>0.12499786244118424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48</v>
      </c>
      <c r="D44" s="151"/>
      <c r="E44" s="152">
        <f>F21</f>
        <v>43555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171224157</v>
      </c>
      <c r="D45" s="93">
        <v>81785286</v>
      </c>
      <c r="E45" s="92">
        <v>171155926</v>
      </c>
      <c r="F45" s="94">
        <v>81747009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43553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3038578719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opLeftCell="A31" workbookViewId="0">
      <selection activeCell="H20" sqref="H20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6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15"/>
      <c r="F14" s="115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43585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3190373</v>
      </c>
      <c r="F22" s="59">
        <f>+F26+F29+F37+F34+F23</f>
        <v>100</v>
      </c>
    </row>
    <row r="23" spans="1:6" ht="12.75" customHeight="1" x14ac:dyDescent="0.2">
      <c r="A23" s="60" t="s">
        <v>46</v>
      </c>
      <c r="B23" s="108"/>
      <c r="C23" s="108"/>
      <c r="D23" s="62">
        <v>2</v>
      </c>
      <c r="E23" s="63">
        <f>E25</f>
        <v>268607</v>
      </c>
      <c r="F23" s="64">
        <f>E23/E22*100</f>
        <v>8.4192976808667837</v>
      </c>
    </row>
    <row r="24" spans="1:6" ht="12.75" customHeight="1" x14ac:dyDescent="0.2">
      <c r="A24" s="60" t="s">
        <v>44</v>
      </c>
      <c r="B24" s="108"/>
      <c r="C24" s="108"/>
      <c r="D24" s="62"/>
      <c r="E24" s="63"/>
      <c r="F24" s="64"/>
    </row>
    <row r="25" spans="1:6" x14ac:dyDescent="0.2">
      <c r="A25" s="65" t="s">
        <v>45</v>
      </c>
      <c r="B25" s="108"/>
      <c r="C25" s="108"/>
      <c r="D25" s="62"/>
      <c r="E25" s="63">
        <v>268607</v>
      </c>
      <c r="F25" s="64">
        <f>E25/E22*100</f>
        <v>8.4192976808667837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324074</v>
      </c>
      <c r="F26" s="64">
        <f>E26/E22*100</f>
        <v>10.157871822511035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264778</v>
      </c>
      <c r="F27" s="64">
        <f>E27/E22*100</f>
        <v>8.2992803662769212</v>
      </c>
    </row>
    <row r="28" spans="1:6" x14ac:dyDescent="0.2">
      <c r="A28" s="65" t="s">
        <v>22</v>
      </c>
      <c r="B28" s="66"/>
      <c r="C28" s="66"/>
      <c r="D28" s="62">
        <v>5</v>
      </c>
      <c r="E28" s="63">
        <v>59296</v>
      </c>
      <c r="F28" s="64">
        <f>E28/E22*100</f>
        <v>1.8585914562341144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2589304</v>
      </c>
      <c r="F29" s="64">
        <f>E29/E22*100</f>
        <v>81.15991453036996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1727233</v>
      </c>
      <c r="F30" s="64">
        <f>E30/E22*100</f>
        <v>54.138904761292807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862071</v>
      </c>
      <c r="F31" s="64">
        <f>E31/E22*100</f>
        <v>27.02100976907716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8388</v>
      </c>
      <c r="F37" s="75">
        <f>E37/E22*100</f>
        <v>0.26291596625222191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49</v>
      </c>
      <c r="D44" s="151"/>
      <c r="E44" s="152">
        <f>F21</f>
        <v>43585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174657304</v>
      </c>
      <c r="D45" s="93">
        <v>73757334</v>
      </c>
      <c r="E45" s="92">
        <v>174879163</v>
      </c>
      <c r="F45" s="94">
        <v>73839646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43585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3144567190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E37" sqref="E37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8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17"/>
      <c r="F14" s="117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43616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3297660</v>
      </c>
      <c r="F22" s="59">
        <f>+F26+F29+F37+F34+F23</f>
        <v>100</v>
      </c>
    </row>
    <row r="23" spans="1:6" ht="12.75" customHeight="1" x14ac:dyDescent="0.2">
      <c r="A23" s="60" t="s">
        <v>46</v>
      </c>
      <c r="B23" s="108"/>
      <c r="C23" s="108"/>
      <c r="D23" s="62">
        <v>2</v>
      </c>
      <c r="E23" s="63">
        <f>E25</f>
        <v>268817</v>
      </c>
      <c r="F23" s="64">
        <f>E23/E22*100</f>
        <v>8.1517500288083067</v>
      </c>
    </row>
    <row r="24" spans="1:6" ht="12.75" customHeight="1" x14ac:dyDescent="0.2">
      <c r="A24" s="60" t="s">
        <v>44</v>
      </c>
      <c r="B24" s="108"/>
      <c r="C24" s="108"/>
      <c r="D24" s="62"/>
      <c r="E24" s="63"/>
      <c r="F24" s="64"/>
    </row>
    <row r="25" spans="1:6" x14ac:dyDescent="0.2">
      <c r="A25" s="65" t="s">
        <v>45</v>
      </c>
      <c r="B25" s="108"/>
      <c r="C25" s="108"/>
      <c r="D25" s="62"/>
      <c r="E25" s="63">
        <v>268817</v>
      </c>
      <c r="F25" s="64">
        <f>E25/E22*100</f>
        <v>8.1517500288083067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276236</v>
      </c>
      <c r="F26" s="64">
        <f>E26/E22*100</f>
        <v>8.3767277402764382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116750</v>
      </c>
      <c r="F27" s="64">
        <f>E27/E22*100</f>
        <v>3.5403892457075625</v>
      </c>
    </row>
    <row r="28" spans="1:6" x14ac:dyDescent="0.2">
      <c r="A28" s="65" t="s">
        <v>22</v>
      </c>
      <c r="B28" s="66"/>
      <c r="C28" s="66"/>
      <c r="D28" s="62">
        <v>5</v>
      </c>
      <c r="E28" s="63">
        <v>159486</v>
      </c>
      <c r="F28" s="64">
        <f>E28/E22*100</f>
        <v>4.8363384945688761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2744421</v>
      </c>
      <c r="F29" s="64">
        <f>E29/E22*100</f>
        <v>83.223285602518146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1869648</v>
      </c>
      <c r="F30" s="64">
        <f>E30/E22*100</f>
        <v>56.696202761958482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874773</v>
      </c>
      <c r="F31" s="64">
        <f>E31/E22*100</f>
        <v>26.527082840559668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8186</v>
      </c>
      <c r="F37" s="75">
        <f>E37/E22*100</f>
        <v>0.24823662839710581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50</v>
      </c>
      <c r="D44" s="151"/>
      <c r="E44" s="152">
        <f>F21</f>
        <v>43616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152673236</v>
      </c>
      <c r="D45" s="93">
        <v>54555103</v>
      </c>
      <c r="E45" s="92">
        <v>153086104</v>
      </c>
      <c r="F45" s="94">
        <v>54693812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43616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3247252869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opLeftCell="A52" workbookViewId="0">
      <selection activeCell="I17" sqref="I17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20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19"/>
      <c r="F14" s="119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43646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3360971</v>
      </c>
      <c r="F22" s="59">
        <f>+F26+F29+F37+F34+F23</f>
        <v>100</v>
      </c>
    </row>
    <row r="23" spans="1:6" ht="12.75" customHeight="1" x14ac:dyDescent="0.2">
      <c r="A23" s="60" t="s">
        <v>46</v>
      </c>
      <c r="B23" s="108"/>
      <c r="C23" s="108"/>
      <c r="D23" s="62">
        <v>2</v>
      </c>
      <c r="E23" s="63">
        <f>E25</f>
        <v>269182</v>
      </c>
      <c r="F23" s="64">
        <f>E23/E22*100</f>
        <v>8.009054526206862</v>
      </c>
    </row>
    <row r="24" spans="1:6" ht="12.75" customHeight="1" x14ac:dyDescent="0.2">
      <c r="A24" s="60" t="s">
        <v>44</v>
      </c>
      <c r="B24" s="108"/>
      <c r="C24" s="108"/>
      <c r="D24" s="62"/>
      <c r="E24" s="63"/>
      <c r="F24" s="64"/>
    </row>
    <row r="25" spans="1:6" x14ac:dyDescent="0.2">
      <c r="A25" s="65" t="s">
        <v>45</v>
      </c>
      <c r="B25" s="108"/>
      <c r="C25" s="108"/>
      <c r="D25" s="62"/>
      <c r="E25" s="63">
        <v>269182</v>
      </c>
      <c r="F25" s="64">
        <f>E25/E22*100</f>
        <v>8.009054526206862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238098</v>
      </c>
      <c r="F26" s="64">
        <f>E26/E22*100</f>
        <v>7.0842027497410713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78600</v>
      </c>
      <c r="F27" s="64">
        <f>E27/E22*100</f>
        <v>2.3386098838698697</v>
      </c>
    </row>
    <row r="28" spans="1:6" x14ac:dyDescent="0.2">
      <c r="A28" s="65" t="s">
        <v>22</v>
      </c>
      <c r="B28" s="66"/>
      <c r="C28" s="66"/>
      <c r="D28" s="62">
        <v>5</v>
      </c>
      <c r="E28" s="63">
        <v>159498</v>
      </c>
      <c r="F28" s="64">
        <f>E28/E22*100</f>
        <v>4.7455928658712025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2840035</v>
      </c>
      <c r="F29" s="64">
        <f>E29/E22*100</f>
        <v>84.500431571709484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1983428</v>
      </c>
      <c r="F30" s="64">
        <f>E30/E22*100</f>
        <v>59.01354102728051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856607</v>
      </c>
      <c r="F31" s="64">
        <f>E31/E22*100</f>
        <v>25.486890544428974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13656</v>
      </c>
      <c r="F37" s="75">
        <f>E37/E22*100</f>
        <v>0.40631115234258197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51</v>
      </c>
      <c r="D44" s="151"/>
      <c r="E44" s="152">
        <f>F21</f>
        <v>43646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157448539</v>
      </c>
      <c r="D45" s="93">
        <v>56893010</v>
      </c>
      <c r="E45" s="92">
        <v>158108780</v>
      </c>
      <c r="F45" s="94">
        <v>57141707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43644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3354555096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opLeftCell="A46" workbookViewId="0">
      <selection activeCell="E37" sqref="E37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22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21"/>
      <c r="F14" s="121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43677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3478836</v>
      </c>
      <c r="F22" s="59">
        <f>+F26+F29+F37+F34+F23</f>
        <v>100</v>
      </c>
    </row>
    <row r="23" spans="1:6" ht="12.75" customHeight="1" x14ac:dyDescent="0.2">
      <c r="A23" s="60" t="s">
        <v>46</v>
      </c>
      <c r="B23" s="108"/>
      <c r="C23" s="108"/>
      <c r="D23" s="62">
        <v>2</v>
      </c>
      <c r="E23" s="63">
        <f>E25</f>
        <v>149526</v>
      </c>
      <c r="F23" s="64">
        <f>E23/E22*100</f>
        <v>4.2981617989465439</v>
      </c>
    </row>
    <row r="24" spans="1:6" ht="12.75" customHeight="1" x14ac:dyDescent="0.2">
      <c r="A24" s="60" t="s">
        <v>44</v>
      </c>
      <c r="B24" s="108"/>
      <c r="C24" s="108"/>
      <c r="D24" s="62"/>
      <c r="E24" s="63"/>
      <c r="F24" s="64"/>
    </row>
    <row r="25" spans="1:6" x14ac:dyDescent="0.2">
      <c r="A25" s="65" t="s">
        <v>45</v>
      </c>
      <c r="B25" s="108"/>
      <c r="C25" s="108"/>
      <c r="D25" s="62"/>
      <c r="E25" s="63">
        <v>149526</v>
      </c>
      <c r="F25" s="64">
        <f>E25/E22*100</f>
        <v>4.2981617989465439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372240</v>
      </c>
      <c r="F26" s="64">
        <f>E26/E22*100</f>
        <v>10.700130733383235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312691</v>
      </c>
      <c r="F27" s="64">
        <f>E27/E22*100</f>
        <v>8.9883800213634686</v>
      </c>
    </row>
    <row r="28" spans="1:6" x14ac:dyDescent="0.2">
      <c r="A28" s="65" t="s">
        <v>22</v>
      </c>
      <c r="B28" s="66"/>
      <c r="C28" s="66"/>
      <c r="D28" s="62">
        <v>5</v>
      </c>
      <c r="E28" s="63">
        <v>59549</v>
      </c>
      <c r="F28" s="64">
        <f>E28/E22*100</f>
        <v>1.7117507120197675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2947355</v>
      </c>
      <c r="F29" s="64">
        <f>E29/E22*100</f>
        <v>84.72244739332352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2043375</v>
      </c>
      <c r="F30" s="64">
        <f>E30/E22*100</f>
        <v>58.737319034297677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903980</v>
      </c>
      <c r="F31" s="64">
        <f>E31/E22*100</f>
        <v>25.985128359025833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9715</v>
      </c>
      <c r="F37" s="75">
        <f>E37/E22*100</f>
        <v>0.27926007434670674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52</v>
      </c>
      <c r="D44" s="151"/>
      <c r="E44" s="152">
        <f>F21</f>
        <v>43677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141819727</v>
      </c>
      <c r="D45" s="93">
        <v>62971564</v>
      </c>
      <c r="E45" s="92">
        <v>142671454</v>
      </c>
      <c r="F45" s="94">
        <v>63351040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43677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3444704648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K8" sqref="K8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24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23"/>
      <c r="F14" s="123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43708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3503211</v>
      </c>
      <c r="F22" s="59">
        <f>+F26+F29+F37+F34+F23</f>
        <v>100.00000000000001</v>
      </c>
    </row>
    <row r="23" spans="1:6" ht="12.75" customHeight="1" x14ac:dyDescent="0.2">
      <c r="A23" s="60" t="s">
        <v>46</v>
      </c>
      <c r="B23" s="108"/>
      <c r="C23" s="108"/>
      <c r="D23" s="62">
        <v>2</v>
      </c>
      <c r="E23" s="63">
        <f>E25</f>
        <v>149759</v>
      </c>
      <c r="F23" s="64">
        <f>E23/E22*100</f>
        <v>4.2749066499277379</v>
      </c>
    </row>
    <row r="24" spans="1:6" ht="12.75" customHeight="1" x14ac:dyDescent="0.2">
      <c r="A24" s="60" t="s">
        <v>44</v>
      </c>
      <c r="B24" s="108"/>
      <c r="C24" s="108"/>
      <c r="D24" s="62"/>
      <c r="E24" s="63"/>
      <c r="F24" s="64"/>
    </row>
    <row r="25" spans="1:6" x14ac:dyDescent="0.2">
      <c r="A25" s="65" t="s">
        <v>45</v>
      </c>
      <c r="B25" s="108"/>
      <c r="C25" s="108"/>
      <c r="D25" s="62"/>
      <c r="E25" s="63">
        <v>149759</v>
      </c>
      <c r="F25" s="64">
        <f>E25/E22*100</f>
        <v>4.2749066499277379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266075</v>
      </c>
      <c r="F26" s="64">
        <f>E26/E22*100</f>
        <v>7.5951748267517996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206534</v>
      </c>
      <c r="F27" s="64">
        <f>E27/E22*100</f>
        <v>5.8955626709324669</v>
      </c>
    </row>
    <row r="28" spans="1:6" x14ac:dyDescent="0.2">
      <c r="A28" s="65" t="s">
        <v>22</v>
      </c>
      <c r="B28" s="66"/>
      <c r="C28" s="66"/>
      <c r="D28" s="62">
        <v>5</v>
      </c>
      <c r="E28" s="63">
        <v>59541</v>
      </c>
      <c r="F28" s="64">
        <f>E28/E22*100</f>
        <v>1.6996121558193324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3081541</v>
      </c>
      <c r="F29" s="64">
        <f>E29/E22*100</f>
        <v>87.963328500624144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2004489</v>
      </c>
      <c r="F30" s="64">
        <f>E30/E22*100</f>
        <v>57.218620288643763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1077052</v>
      </c>
      <c r="F31" s="64">
        <f>E31/E22*100</f>
        <v>30.744708211980381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5836</v>
      </c>
      <c r="F37" s="75">
        <f>E37/E22*100</f>
        <v>0.16659002269632062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53</v>
      </c>
      <c r="D44" s="151"/>
      <c r="E44" s="152">
        <f>F21</f>
        <v>43708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98267382</v>
      </c>
      <c r="D45" s="93">
        <v>57040831</v>
      </c>
      <c r="E45" s="92">
        <v>99185022</v>
      </c>
      <c r="F45" s="94">
        <v>57569997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43707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3491860769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opLeftCell="A28" workbookViewId="0">
      <selection activeCell="K20" sqref="K20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26"/>
      <c r="D13" s="15"/>
      <c r="E13" s="141"/>
      <c r="F13" s="141"/>
    </row>
    <row r="14" spans="1:6" ht="10.5" customHeight="1" x14ac:dyDescent="0.2">
      <c r="A14" s="12"/>
      <c r="B14" s="13"/>
      <c r="C14" s="30"/>
      <c r="D14" s="15"/>
      <c r="E14" s="125"/>
      <c r="F14" s="125"/>
    </row>
    <row r="15" spans="1:6" ht="12.75" customHeight="1" x14ac:dyDescent="0.2">
      <c r="A15" s="142"/>
      <c r="B15" s="142"/>
      <c r="C15" s="31"/>
      <c r="D15" s="15"/>
      <c r="E15" s="32"/>
      <c r="F15" s="32"/>
    </row>
    <row r="16" spans="1:6" x14ac:dyDescent="0.2">
      <c r="A16" s="33"/>
      <c r="B16" s="30"/>
      <c r="C16" s="15"/>
      <c r="D16" s="15"/>
      <c r="E16" s="32"/>
      <c r="F16" s="34"/>
    </row>
    <row r="17" spans="1:6" x14ac:dyDescent="0.2">
      <c r="A17" s="35"/>
      <c r="B17" s="36"/>
      <c r="C17" s="36"/>
      <c r="D17" s="36"/>
      <c r="E17" s="37"/>
      <c r="F17" s="15"/>
    </row>
    <row r="18" spans="1:6" ht="15.75" x14ac:dyDescent="0.2">
      <c r="A18" s="38" t="s">
        <v>13</v>
      </c>
      <c r="B18" s="39"/>
      <c r="C18" s="39"/>
      <c r="D18" s="40"/>
      <c r="E18" s="40"/>
      <c r="F18" s="40"/>
    </row>
    <row r="19" spans="1:6" ht="13.5" thickBot="1" x14ac:dyDescent="0.25">
      <c r="A19" s="41"/>
      <c r="B19" s="41"/>
      <c r="C19" s="41"/>
      <c r="D19" s="42"/>
      <c r="E19" s="42"/>
      <c r="F19" s="42"/>
    </row>
    <row r="20" spans="1:6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5" thickBot="1" x14ac:dyDescent="0.25">
      <c r="A21" s="49"/>
      <c r="B21" s="50"/>
      <c r="C21" s="51"/>
      <c r="D21" s="52"/>
      <c r="E21" s="53" t="s">
        <v>18</v>
      </c>
      <c r="F21" s="54">
        <v>43738</v>
      </c>
    </row>
    <row r="22" spans="1:6" x14ac:dyDescent="0.2">
      <c r="A22" s="55" t="s">
        <v>19</v>
      </c>
      <c r="B22" s="56"/>
      <c r="C22" s="56"/>
      <c r="D22" s="57">
        <v>1</v>
      </c>
      <c r="E22" s="58">
        <f>+E26+E29+E37+E32+E23</f>
        <v>3683537</v>
      </c>
      <c r="F22" s="59">
        <f>+F26+F29+F37+F34+F23</f>
        <v>100</v>
      </c>
    </row>
    <row r="23" spans="1:6" ht="12.75" customHeight="1" x14ac:dyDescent="0.2">
      <c r="A23" s="60" t="s">
        <v>46</v>
      </c>
      <c r="B23" s="108"/>
      <c r="C23" s="108"/>
      <c r="D23" s="62">
        <v>2</v>
      </c>
      <c r="E23" s="63">
        <f>E25</f>
        <v>149987</v>
      </c>
      <c r="F23" s="64">
        <f>E23/E22*100</f>
        <v>4.0718201011690667</v>
      </c>
    </row>
    <row r="24" spans="1:6" ht="12.75" customHeight="1" x14ac:dyDescent="0.2">
      <c r="A24" s="60" t="s">
        <v>44</v>
      </c>
      <c r="B24" s="108"/>
      <c r="C24" s="108"/>
      <c r="D24" s="62"/>
      <c r="E24" s="63"/>
      <c r="F24" s="64"/>
    </row>
    <row r="25" spans="1:6" x14ac:dyDescent="0.2">
      <c r="A25" s="65" t="s">
        <v>45</v>
      </c>
      <c r="B25" s="108"/>
      <c r="C25" s="108"/>
      <c r="D25" s="62"/>
      <c r="E25" s="63">
        <v>149987</v>
      </c>
      <c r="F25" s="64">
        <f>E25/E22*100</f>
        <v>4.0718201011690667</v>
      </c>
    </row>
    <row r="26" spans="1:6" ht="12" customHeight="1" x14ac:dyDescent="0.2">
      <c r="A26" s="60" t="s">
        <v>20</v>
      </c>
      <c r="B26" s="61"/>
      <c r="C26" s="61"/>
      <c r="D26" s="62">
        <v>3</v>
      </c>
      <c r="E26" s="63">
        <f>E27+E28</f>
        <v>295824</v>
      </c>
      <c r="F26" s="64">
        <f>E26/E22*100</f>
        <v>8.0309767487064736</v>
      </c>
    </row>
    <row r="27" spans="1:6" ht="13.5" customHeight="1" x14ac:dyDescent="0.2">
      <c r="A27" s="65" t="s">
        <v>21</v>
      </c>
      <c r="B27" s="66"/>
      <c r="C27" s="66"/>
      <c r="D27" s="62">
        <v>4</v>
      </c>
      <c r="E27" s="63">
        <v>286884</v>
      </c>
      <c r="F27" s="64">
        <f>E27/E22*100</f>
        <v>7.7882752365457444</v>
      </c>
    </row>
    <row r="28" spans="1:6" x14ac:dyDescent="0.2">
      <c r="A28" s="65" t="s">
        <v>22</v>
      </c>
      <c r="B28" s="66"/>
      <c r="C28" s="66"/>
      <c r="D28" s="62">
        <v>5</v>
      </c>
      <c r="E28" s="63">
        <v>8940</v>
      </c>
      <c r="F28" s="64">
        <f>E28/E22*100</f>
        <v>0.2427015121607303</v>
      </c>
    </row>
    <row r="29" spans="1:6" x14ac:dyDescent="0.2">
      <c r="A29" s="60" t="s">
        <v>23</v>
      </c>
      <c r="B29" s="66"/>
      <c r="C29" s="66"/>
      <c r="D29" s="62">
        <v>9</v>
      </c>
      <c r="E29" s="63">
        <f>E30+E31</f>
        <v>3229593</v>
      </c>
      <c r="F29" s="64">
        <f>E29/E22*100</f>
        <v>87.676409928826558</v>
      </c>
    </row>
    <row r="30" spans="1:6" x14ac:dyDescent="0.2">
      <c r="A30" s="65" t="s">
        <v>24</v>
      </c>
      <c r="B30" s="66"/>
      <c r="C30" s="66"/>
      <c r="D30" s="62">
        <v>10</v>
      </c>
      <c r="E30" s="63">
        <v>2131056</v>
      </c>
      <c r="F30" s="64">
        <f>E30/E22*100</f>
        <v>57.853525022281573</v>
      </c>
    </row>
    <row r="31" spans="1:6" x14ac:dyDescent="0.2">
      <c r="A31" s="65" t="s">
        <v>25</v>
      </c>
      <c r="B31" s="66"/>
      <c r="C31" s="66"/>
      <c r="D31" s="62">
        <v>11</v>
      </c>
      <c r="E31" s="63">
        <v>1098537</v>
      </c>
      <c r="F31" s="64">
        <f>E31/E22*100</f>
        <v>29.822884906544989</v>
      </c>
    </row>
    <row r="32" spans="1:6" hidden="1" x14ac:dyDescent="0.2">
      <c r="A32" s="60" t="s">
        <v>26</v>
      </c>
      <c r="B32" s="66"/>
      <c r="C32" s="66"/>
      <c r="D32" s="62">
        <v>12</v>
      </c>
      <c r="E32" s="63">
        <f>E33+E34+E35</f>
        <v>0</v>
      </c>
      <c r="F32" s="64">
        <f>E32/E22*100</f>
        <v>0</v>
      </c>
    </row>
    <row r="33" spans="1:7" hidden="1" x14ac:dyDescent="0.2">
      <c r="A33" s="65" t="s">
        <v>27</v>
      </c>
      <c r="B33" s="66"/>
      <c r="C33" s="66"/>
      <c r="D33" s="62">
        <v>13</v>
      </c>
      <c r="E33" s="63">
        <v>0</v>
      </c>
      <c r="F33" s="64">
        <f>E33/E22*100</f>
        <v>0</v>
      </c>
    </row>
    <row r="34" spans="1:7" hidden="1" x14ac:dyDescent="0.2">
      <c r="A34" s="65" t="s">
        <v>28</v>
      </c>
      <c r="B34" s="66"/>
      <c r="C34" s="66"/>
      <c r="D34" s="62">
        <v>14</v>
      </c>
      <c r="E34" s="63">
        <v>0</v>
      </c>
      <c r="F34" s="64">
        <f>E34/E22*100</f>
        <v>0</v>
      </c>
    </row>
    <row r="35" spans="1:7" hidden="1" x14ac:dyDescent="0.2">
      <c r="A35" s="65" t="s">
        <v>29</v>
      </c>
      <c r="B35" s="66"/>
      <c r="C35" s="66"/>
      <c r="D35" s="62">
        <v>15</v>
      </c>
      <c r="E35" s="63">
        <v>0</v>
      </c>
      <c r="F35" s="64">
        <f>E35/E22*100</f>
        <v>0</v>
      </c>
    </row>
    <row r="36" spans="1:7" ht="13.5" hidden="1" thickBot="1" x14ac:dyDescent="0.25">
      <c r="A36" s="67" t="s">
        <v>30</v>
      </c>
      <c r="B36" s="68"/>
      <c r="C36" s="68"/>
      <c r="D36" s="69">
        <v>24</v>
      </c>
      <c r="E36" s="70">
        <v>0</v>
      </c>
      <c r="F36" s="64" t="e">
        <f t="shared" ref="F36" si="0">E36/E35*100</f>
        <v>#DIV/0!</v>
      </c>
    </row>
    <row r="37" spans="1:7" ht="12.75" customHeight="1" thickBot="1" x14ac:dyDescent="0.25">
      <c r="A37" s="71" t="s">
        <v>31</v>
      </c>
      <c r="B37" s="72"/>
      <c r="C37" s="72"/>
      <c r="D37" s="73">
        <v>24</v>
      </c>
      <c r="E37" s="74">
        <v>8133</v>
      </c>
      <c r="F37" s="75">
        <f>E37/E22*100</f>
        <v>0.22079322129789927</v>
      </c>
    </row>
    <row r="38" spans="1:7" x14ac:dyDescent="0.2">
      <c r="A38" s="76"/>
      <c r="B38" s="77"/>
      <c r="C38" s="77"/>
      <c r="D38" s="78"/>
      <c r="E38" s="79"/>
      <c r="F38" s="80"/>
    </row>
    <row r="39" spans="1:7" x14ac:dyDescent="0.2">
      <c r="A39" s="76"/>
      <c r="B39" s="77"/>
      <c r="C39" s="77"/>
      <c r="D39" s="78"/>
      <c r="E39" s="79"/>
      <c r="F39" s="80"/>
    </row>
    <row r="40" spans="1:7" ht="15.75" x14ac:dyDescent="0.2">
      <c r="A40" s="81" t="s">
        <v>32</v>
      </c>
      <c r="B40" s="82"/>
      <c r="C40" s="82"/>
      <c r="D40" s="82"/>
      <c r="E40" s="82"/>
      <c r="F40" s="82"/>
    </row>
    <row r="41" spans="1:7" ht="13.5" thickBot="1" x14ac:dyDescent="0.25">
      <c r="B41" s="83"/>
      <c r="C41" s="83"/>
      <c r="D41" s="84"/>
      <c r="E41" s="85"/>
      <c r="F41" s="86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7"/>
    </row>
    <row r="43" spans="1:7" ht="20.25" customHeight="1" x14ac:dyDescent="0.2">
      <c r="A43" s="144"/>
      <c r="B43" s="147"/>
      <c r="C43" s="88" t="s">
        <v>36</v>
      </c>
      <c r="D43" s="89" t="s">
        <v>37</v>
      </c>
      <c r="E43" s="88" t="s">
        <v>36</v>
      </c>
      <c r="F43" s="89" t="s">
        <v>37</v>
      </c>
    </row>
    <row r="44" spans="1:7" ht="15" customHeight="1" thickBot="1" x14ac:dyDescent="0.25">
      <c r="A44" s="145"/>
      <c r="B44" s="136"/>
      <c r="C44" s="150" t="s">
        <v>54</v>
      </c>
      <c r="D44" s="151"/>
      <c r="E44" s="152">
        <f>F21</f>
        <v>43738</v>
      </c>
      <c r="F44" s="153"/>
    </row>
    <row r="45" spans="1:7" ht="12.75" customHeight="1" thickBot="1" x14ac:dyDescent="0.25">
      <c r="A45" s="90" t="s">
        <v>4</v>
      </c>
      <c r="B45" s="91">
        <v>1</v>
      </c>
      <c r="C45" s="92">
        <v>136265753</v>
      </c>
      <c r="D45" s="93">
        <v>109076134</v>
      </c>
      <c r="E45" s="92">
        <v>137600073</v>
      </c>
      <c r="F45" s="94">
        <v>110143498</v>
      </c>
    </row>
    <row r="46" spans="1:7" x14ac:dyDescent="0.2">
      <c r="A46" s="76"/>
      <c r="B46" s="83"/>
      <c r="C46" s="95"/>
      <c r="D46" s="95"/>
      <c r="E46" s="95"/>
      <c r="F46" s="95"/>
    </row>
    <row r="47" spans="1:7" x14ac:dyDescent="0.2">
      <c r="A47" s="76"/>
      <c r="B47" s="83"/>
      <c r="C47" s="83"/>
      <c r="D47" s="84"/>
      <c r="E47" s="85"/>
      <c r="F47" s="86"/>
    </row>
    <row r="48" spans="1:7" ht="15.75" x14ac:dyDescent="0.2">
      <c r="A48" s="81" t="s">
        <v>38</v>
      </c>
      <c r="B48" s="83"/>
      <c r="C48" s="83"/>
      <c r="D48" s="84"/>
      <c r="E48" s="85"/>
      <c r="F48" s="86"/>
    </row>
    <row r="49" spans="1:6" x14ac:dyDescent="0.2">
      <c r="A49" s="76"/>
      <c r="B49" s="83"/>
      <c r="C49" s="96"/>
      <c r="D49" s="96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7"/>
      <c r="F51" s="97"/>
    </row>
    <row r="52" spans="1:6" ht="12.75" customHeight="1" thickBot="1" x14ac:dyDescent="0.25">
      <c r="A52" s="134"/>
      <c r="B52" s="136"/>
      <c r="C52" s="98" t="s">
        <v>40</v>
      </c>
      <c r="D52" s="99">
        <v>43738</v>
      </c>
      <c r="E52" s="32"/>
      <c r="F52" s="100"/>
    </row>
    <row r="53" spans="1:6" ht="13.5" thickBot="1" x14ac:dyDescent="0.25">
      <c r="A53" s="90" t="s">
        <v>4</v>
      </c>
      <c r="B53" s="101">
        <v>1</v>
      </c>
      <c r="C53" s="139">
        <v>3517973866</v>
      </c>
      <c r="D53" s="140"/>
      <c r="E53" s="102"/>
      <c r="F53" s="100"/>
    </row>
    <row r="54" spans="1:6" x14ac:dyDescent="0.2">
      <c r="A54" s="76"/>
      <c r="B54" s="84"/>
      <c r="C54" s="103"/>
      <c r="D54" s="103"/>
      <c r="E54" s="102"/>
      <c r="F54" s="100"/>
    </row>
    <row r="55" spans="1:6" x14ac:dyDescent="0.2">
      <c r="C55" s="32"/>
      <c r="D55" s="32"/>
      <c r="E55" s="102"/>
      <c r="F55" s="102"/>
    </row>
    <row r="56" spans="1:6" ht="51" x14ac:dyDescent="0.25">
      <c r="A56" s="104" t="s">
        <v>41</v>
      </c>
      <c r="B56" s="105"/>
      <c r="C56" s="105"/>
      <c r="D56" s="106"/>
      <c r="E56" s="106"/>
      <c r="F56" s="107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2020-01-07T15:41:56Z</dcterms:modified>
</cp:coreProperties>
</file>