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DADFDB3D-327B-4DEE-89AA-036D807BC2F1}" xr6:coauthVersionLast="47" xr6:coauthVersionMax="47" xr10:uidLastSave="{00000000-0000-0000-0000-000000000000}"/>
  <bookViews>
    <workbookView xWindow="-108" yWindow="-108" windowWidth="23256" windowHeight="12576" tabRatio="897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9" i="60" l="1"/>
  <c r="D48" i="60"/>
  <c r="E29" i="60"/>
  <c r="E26" i="60"/>
  <c r="E23" i="60"/>
  <c r="E21" i="60"/>
  <c r="E20" i="60" l="1"/>
  <c r="F22" i="60" s="1"/>
  <c r="F25" i="60"/>
  <c r="F24" i="60" l="1"/>
  <c r="F30" i="60"/>
  <c r="F28" i="60"/>
  <c r="F32" i="60"/>
  <c r="F31" i="60"/>
  <c r="F33" i="60"/>
  <c r="F26" i="60"/>
  <c r="F34" i="60"/>
  <c r="F23" i="60"/>
  <c r="F29" i="60"/>
  <c r="F27" i="60"/>
  <c r="F21" i="60"/>
  <c r="F20" i="60" l="1"/>
  <c r="A49" i="59" l="1"/>
  <c r="D48" i="59"/>
  <c r="E29" i="59"/>
  <c r="E26" i="59"/>
  <c r="E23" i="59"/>
  <c r="E21" i="59"/>
  <c r="A49" i="58"/>
  <c r="D48" i="58"/>
  <c r="E29" i="58"/>
  <c r="E26" i="58"/>
  <c r="E23" i="58"/>
  <c r="F25" i="58" s="1"/>
  <c r="E21" i="58"/>
  <c r="A49" i="57"/>
  <c r="D48" i="57"/>
  <c r="E29" i="57"/>
  <c r="E26" i="57"/>
  <c r="E23" i="57"/>
  <c r="F25" i="57" s="1"/>
  <c r="E21" i="57"/>
  <c r="A49" i="56"/>
  <c r="D48" i="56"/>
  <c r="E29" i="56"/>
  <c r="E26" i="56"/>
  <c r="E23" i="56"/>
  <c r="E21" i="56"/>
  <c r="A49" i="55"/>
  <c r="D48" i="55"/>
  <c r="E29" i="55"/>
  <c r="E26" i="55"/>
  <c r="E23" i="55"/>
  <c r="F25" i="55" s="1"/>
  <c r="E21" i="55"/>
  <c r="A49" i="54"/>
  <c r="D48" i="54"/>
  <c r="E29" i="54"/>
  <c r="E26" i="54"/>
  <c r="E23" i="54"/>
  <c r="E21" i="54"/>
  <c r="E29" i="53"/>
  <c r="E26" i="53"/>
  <c r="A49" i="53"/>
  <c r="D48" i="53"/>
  <c r="E23" i="53"/>
  <c r="F25" i="53" s="1"/>
  <c r="E21" i="53"/>
  <c r="E29" i="52"/>
  <c r="A49" i="52"/>
  <c r="D48" i="52"/>
  <c r="E26" i="52"/>
  <c r="E23" i="52"/>
  <c r="F25" i="52" s="1"/>
  <c r="E21" i="52"/>
  <c r="A49" i="51"/>
  <c r="D48" i="51"/>
  <c r="E29" i="51"/>
  <c r="E26" i="51"/>
  <c r="E23" i="51"/>
  <c r="E21" i="51"/>
  <c r="A49" i="50"/>
  <c r="D48" i="50"/>
  <c r="E29" i="50"/>
  <c r="E26" i="50"/>
  <c r="E23" i="50"/>
  <c r="E21" i="50"/>
  <c r="A49" i="49"/>
  <c r="D48" i="49"/>
  <c r="E29" i="49"/>
  <c r="E26" i="49"/>
  <c r="E23" i="49"/>
  <c r="F25" i="49" s="1"/>
  <c r="E21" i="49"/>
  <c r="E20" i="59" l="1"/>
  <c r="F30" i="59" s="1"/>
  <c r="F25" i="59"/>
  <c r="E20" i="58"/>
  <c r="E20" i="57"/>
  <c r="F26" i="57" s="1"/>
  <c r="E20" i="56"/>
  <c r="F25" i="56"/>
  <c r="E20" i="55"/>
  <c r="F26" i="55" s="1"/>
  <c r="E20" i="54"/>
  <c r="F29" i="54" s="1"/>
  <c r="F25" i="54"/>
  <c r="E20" i="53"/>
  <c r="E20" i="52"/>
  <c r="F21" i="52" s="1"/>
  <c r="E20" i="51"/>
  <c r="F22" i="51" s="1"/>
  <c r="F25" i="51"/>
  <c r="E20" i="50"/>
  <c r="F31" i="50" s="1"/>
  <c r="F25" i="50"/>
  <c r="E20" i="49"/>
  <c r="F21" i="49" s="1"/>
  <c r="F34" i="59" l="1"/>
  <c r="F32" i="59"/>
  <c r="F21" i="59"/>
  <c r="F23" i="59"/>
  <c r="F31" i="59"/>
  <c r="F27" i="59"/>
  <c r="F24" i="59"/>
  <c r="F33" i="59"/>
  <c r="F28" i="59"/>
  <c r="F29" i="59"/>
  <c r="F22" i="59"/>
  <c r="F26" i="59"/>
  <c r="F28" i="58"/>
  <c r="F22" i="58"/>
  <c r="F34" i="58"/>
  <c r="F27" i="58"/>
  <c r="F21" i="58"/>
  <c r="F33" i="58"/>
  <c r="F32" i="58"/>
  <c r="F31" i="58"/>
  <c r="F24" i="58"/>
  <c r="F30" i="58"/>
  <c r="F23" i="58"/>
  <c r="F26" i="58"/>
  <c r="F29" i="58"/>
  <c r="F21" i="57"/>
  <c r="F28" i="57"/>
  <c r="F22" i="57"/>
  <c r="F30" i="57"/>
  <c r="F34" i="57"/>
  <c r="F27" i="57"/>
  <c r="F29" i="57"/>
  <c r="F33" i="57"/>
  <c r="F32" i="57"/>
  <c r="F31" i="57"/>
  <c r="F24" i="57"/>
  <c r="F23" i="57"/>
  <c r="F28" i="56"/>
  <c r="F22" i="56"/>
  <c r="F24" i="56"/>
  <c r="F34" i="56"/>
  <c r="F27" i="56"/>
  <c r="F21" i="56"/>
  <c r="F33" i="56"/>
  <c r="F32" i="56"/>
  <c r="F31" i="56"/>
  <c r="F30" i="56"/>
  <c r="F29" i="56"/>
  <c r="F26" i="56"/>
  <c r="F23" i="56"/>
  <c r="F34" i="55"/>
  <c r="F27" i="55"/>
  <c r="F33" i="55"/>
  <c r="F32" i="55"/>
  <c r="F31" i="55"/>
  <c r="F30" i="55"/>
  <c r="F24" i="55"/>
  <c r="F28" i="55"/>
  <c r="F22" i="55"/>
  <c r="F21" i="55"/>
  <c r="F23" i="55"/>
  <c r="F29" i="55"/>
  <c r="F28" i="54"/>
  <c r="F21" i="54"/>
  <c r="F26" i="54"/>
  <c r="F31" i="54"/>
  <c r="F32" i="54"/>
  <c r="F33" i="54"/>
  <c r="F27" i="54"/>
  <c r="F23" i="54"/>
  <c r="F34" i="54"/>
  <c r="F24" i="54"/>
  <c r="F22" i="54"/>
  <c r="F30" i="54"/>
  <c r="F32" i="53"/>
  <c r="F31" i="53"/>
  <c r="F30" i="53"/>
  <c r="F24" i="53"/>
  <c r="F28" i="53"/>
  <c r="F22" i="53"/>
  <c r="F34" i="53"/>
  <c r="F27" i="53"/>
  <c r="F26" i="53"/>
  <c r="F33" i="53"/>
  <c r="F23" i="53"/>
  <c r="F29" i="53"/>
  <c r="F21" i="53"/>
  <c r="F26" i="52"/>
  <c r="F29" i="52"/>
  <c r="F22" i="52"/>
  <c r="F27" i="52"/>
  <c r="F33" i="52"/>
  <c r="F31" i="52"/>
  <c r="F23" i="52"/>
  <c r="F28" i="52"/>
  <c r="F24" i="52"/>
  <c r="F34" i="52"/>
  <c r="F32" i="52"/>
  <c r="F30" i="52"/>
  <c r="F32" i="51"/>
  <c r="F31" i="51"/>
  <c r="F30" i="51"/>
  <c r="F33" i="51"/>
  <c r="F29" i="51"/>
  <c r="F34" i="51"/>
  <c r="F28" i="51"/>
  <c r="F23" i="51"/>
  <c r="F21" i="51"/>
  <c r="F27" i="51"/>
  <c r="F26" i="51"/>
  <c r="F24" i="51"/>
  <c r="F32" i="50"/>
  <c r="F33" i="50"/>
  <c r="F29" i="50"/>
  <c r="F30" i="50"/>
  <c r="F27" i="50"/>
  <c r="F24" i="50"/>
  <c r="F21" i="50"/>
  <c r="F28" i="50"/>
  <c r="F26" i="50"/>
  <c r="F22" i="50"/>
  <c r="F23" i="50"/>
  <c r="F34" i="50"/>
  <c r="F29" i="49"/>
  <c r="F34" i="49"/>
  <c r="F27" i="49"/>
  <c r="F32" i="49"/>
  <c r="F31" i="49"/>
  <c r="F33" i="49"/>
  <c r="F22" i="49"/>
  <c r="F28" i="49"/>
  <c r="F30" i="49"/>
  <c r="F24" i="49"/>
  <c r="F23" i="49"/>
  <c r="F26" i="49"/>
  <c r="F20" i="59" l="1"/>
  <c r="F20" i="58"/>
  <c r="F20" i="57"/>
  <c r="F20" i="56"/>
  <c r="F20" i="55"/>
  <c r="F20" i="54"/>
  <c r="F20" i="53"/>
  <c r="F20" i="52"/>
  <c r="F20" i="51"/>
  <c r="F20" i="50"/>
  <c r="F20" i="49"/>
</calcChain>
</file>

<file path=xl/sharedStrings.xml><?xml version="1.0" encoding="utf-8"?>
<sst xmlns="http://schemas.openxmlformats.org/spreadsheetml/2006/main" count="624" uniqueCount="57">
  <si>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</si>
  <si>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</si>
  <si>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</si>
  <si>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</si>
  <si>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ISIN</t>
  </si>
  <si>
    <t>CZ0008474376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</si>
  <si>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</si>
  <si>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</si>
  <si>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</si>
  <si>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</si>
  <si>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</si>
  <si>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</si>
  <si>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</si>
  <si>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</si>
  <si>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</si>
  <si>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</si>
  <si>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</si>
  <si>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</si>
  <si>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</si>
  <si>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</si>
  <si>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</si>
  <si>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</si>
  <si>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</si>
  <si>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</si>
  <si>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</si>
  <si>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</si>
  <si>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</si>
  <si>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</si>
  <si>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</si>
  <si>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</si>
  <si>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</si>
  <si>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</si>
  <si>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</si>
  <si>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</si>
  <si>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</si>
  <si>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</si>
  <si>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</si>
  <si>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</si>
  <si>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</si>
  <si>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</si>
  <si>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</si>
  <si>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</si>
  <si>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</si>
  <si>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  Státní bezkupónové dluhopisy a ostatní cenné papíry přijímané centrální bankou k refinancování</t>
  </si>
  <si>
    <t>Vydané vládnímí institucemi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</si>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</sst>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8" fillId="0" borderId="34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35" xfId="1" applyNumberFormat="1" applyBorder="1" applyAlignment="1">
      <alignment horizontal="right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3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8" xfId="1" applyNumberFormat="1" applyFont="1" applyFill="1" applyBorder="1" applyAlignment="1" applyProtection="1">
      <alignment horizontal="right" vertical="center" wrapText="1" indent="2"/>
      <protection locked="0"/>
    </xf>
    <xf numFmtId="0" fontId="18" fillId="0" borderId="33" xfId="1" applyFont="1" applyFill="1" applyBorder="1" applyAlignment="1" applyProtection="1">
      <alignment horizontal="center" vertical="center" wrapText="1"/>
    </xf>
    <xf numFmtId="3" fontId="4" fillId="0" borderId="3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5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19" xfId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9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0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2" xfId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762ED8-B824-4A7E-BDBD-07877D84D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CF478A-2BED-4379-91BE-AF01A8C66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93E9D0-00A1-4DD1-B7F2-D3890432A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AD3164-777C-4579-B79C-0585AB28F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DCB033-421E-4C60-A3F7-85EC79B81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97D63C-6946-4077-9FE8-F1FD5F023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B598BC-3DE5-436B-ACE7-4D71A7BAF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B852B9-73A7-4D24-9F2D-D8267C6BD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1B91B0-3DE5-401B-AA90-F66596477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DBE78-D541-47B5-B31E-209893480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BAB295-041D-40C1-BAA0-F16E0E355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1B51C0-2C03-4EDF-9BAB-22BB8BF9C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DEE88-0975-4D32-8C52-3E68A9477E1C}">
  <sheetPr>
    <pageSetUpPr fitToPage="1"/>
  </sheetPr>
  <dimension ref="A1:F52"/>
  <sheetViews>
    <sheetView workbookViewId="0">
      <selection activeCell="D18" sqref="D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0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5"/>
      <c r="F13" s="10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44592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895772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61873</v>
      </c>
      <c r="F23" s="62">
        <f>E23/E20*100</f>
        <v>6.9072263924302169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61873</v>
      </c>
      <c r="F24" s="62">
        <f>E24/E20*100</f>
        <v>6.9072263924302169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782226</v>
      </c>
      <c r="F26" s="62">
        <f>E26/E20*100</f>
        <v>87.324229826339746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479529</v>
      </c>
      <c r="F27" s="62">
        <f t="shared" ref="F27:F34" si="0">E27/$E$20*100</f>
        <v>53.532483712373235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302697</v>
      </c>
      <c r="F28" s="62">
        <f t="shared" si="0"/>
        <v>33.791746113966497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42830</v>
      </c>
      <c r="F29" s="62">
        <f t="shared" si="0"/>
        <v>4.7813506115395432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42830</v>
      </c>
      <c r="F31" s="62">
        <f t="shared" si="0"/>
        <v>4.7813506115395432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8843</v>
      </c>
      <c r="F33" s="69">
        <f t="shared" si="0"/>
        <v>0.98719316969050164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45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19653318</v>
      </c>
      <c r="D42" s="86">
        <v>10315878</v>
      </c>
      <c r="E42" s="85">
        <v>19268270</v>
      </c>
      <c r="F42" s="87">
        <v>10105954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44592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887576603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7793-67A2-4A60-877B-90F6C8F90BCD}">
  <sheetPr>
    <pageSetUpPr fitToPage="1"/>
  </sheetPr>
  <dimension ref="A1:F52"/>
  <sheetViews>
    <sheetView workbookViewId="0">
      <selection activeCell="G10" sqref="G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4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3"/>
      <c r="F13" s="123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44865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1312127</v>
      </c>
      <c r="F20" s="57">
        <f>+F23+F26+F33+F29+F21</f>
        <v>99.999999999999986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90613</v>
      </c>
      <c r="F23" s="62">
        <f>E23/E20*100</f>
        <v>6.9058101845324416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90613</v>
      </c>
      <c r="F24" s="62">
        <f>E24/E20*100</f>
        <v>6.9058101845324416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1184550</v>
      </c>
      <c r="F26" s="62">
        <f>E26/E20*100</f>
        <v>90.277084459050073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961870</v>
      </c>
      <c r="F27" s="62">
        <f t="shared" ref="F27:F34" si="0">E27/$E$20*100</f>
        <v>73.306166247626948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222680</v>
      </c>
      <c r="F28" s="62">
        <f t="shared" si="0"/>
        <v>16.970918211423133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30473</v>
      </c>
      <c r="F29" s="62">
        <f t="shared" si="0"/>
        <v>2.322412388434961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30473</v>
      </c>
      <c r="F31" s="62">
        <f t="shared" si="0"/>
        <v>2.322412388434961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6491</v>
      </c>
      <c r="F33" s="69">
        <f t="shared" si="0"/>
        <v>0.49469296798251999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54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91628960</v>
      </c>
      <c r="D42" s="86">
        <v>10765504</v>
      </c>
      <c r="E42" s="85">
        <v>85951015</v>
      </c>
      <c r="F42" s="87">
        <v>10024533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44865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1310999574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603CF-EBCE-46CA-BDB6-74E034062158}">
  <sheetPr>
    <pageSetUpPr fitToPage="1"/>
  </sheetPr>
  <dimension ref="A1:F52"/>
  <sheetViews>
    <sheetView workbookViewId="0">
      <selection activeCell="P8" sqref="P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5"/>
      <c r="F13" s="12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44895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1346322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79061</v>
      </c>
      <c r="F23" s="62">
        <f>E23/E20*100</f>
        <v>5.8723693143245077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79061</v>
      </c>
      <c r="F24" s="62">
        <f>E24/E20*100</f>
        <v>5.8723693143245077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1227036</v>
      </c>
      <c r="F26" s="62">
        <f>E26/E20*100</f>
        <v>91.13986104364335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1002680</v>
      </c>
      <c r="F27" s="62">
        <f t="shared" ref="F27:F34" si="0">E27/$E$20*100</f>
        <v>74.47549694649571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224356</v>
      </c>
      <c r="F28" s="62">
        <f t="shared" si="0"/>
        <v>16.664364097147637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31337</v>
      </c>
      <c r="F29" s="62">
        <f t="shared" si="0"/>
        <v>2.3276006779953087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31337</v>
      </c>
      <c r="F31" s="62">
        <f t="shared" si="0"/>
        <v>2.3276006779953087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8888</v>
      </c>
      <c r="F33" s="69">
        <f t="shared" si="0"/>
        <v>0.66016896403683523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55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50291420</v>
      </c>
      <c r="D42" s="86">
        <v>81684719</v>
      </c>
      <c r="E42" s="85">
        <v>47460637</v>
      </c>
      <c r="F42" s="87">
        <v>77578744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44895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1345196227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428A3-E0F3-4AFB-A6D8-8D9C007E4284}">
  <sheetPr>
    <pageSetUpPr fitToPage="1"/>
  </sheetPr>
  <dimension ref="A1:F52"/>
  <sheetViews>
    <sheetView tabSelected="1" workbookViewId="0">
      <selection activeCell="G10" sqref="G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7"/>
      <c r="F13" s="12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44926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1371907</v>
      </c>
      <c r="F20" s="57">
        <f>+F23+F26+F33+F29+F21</f>
        <v>100</v>
      </c>
    </row>
    <row r="21" spans="1:6" ht="27" customHeight="1" x14ac:dyDescent="0.25">
      <c r="A21" s="139" t="s">
        <v>43</v>
      </c>
      <c r="B21" s="140"/>
      <c r="C21" s="141"/>
      <c r="D21" s="102">
        <v>2</v>
      </c>
      <c r="E21" s="103">
        <f>E22</f>
        <v>932099</v>
      </c>
      <c r="F21" s="104">
        <f>E21/E20*100</f>
        <v>67.941850285770101</v>
      </c>
    </row>
    <row r="22" spans="1:6" x14ac:dyDescent="0.25">
      <c r="A22" s="63" t="s">
        <v>44</v>
      </c>
      <c r="B22" s="64"/>
      <c r="C22" s="64"/>
      <c r="D22" s="102"/>
      <c r="E22" s="103">
        <v>932099</v>
      </c>
      <c r="F22" s="104">
        <f>E22/E20*100</f>
        <v>67.941850285770101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119974</v>
      </c>
      <c r="F23" s="62">
        <f>E23/E20*100</f>
        <v>8.7450534183439554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39805</v>
      </c>
      <c r="F24" s="62">
        <f>E24/E20*100</f>
        <v>2.9014357387198988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80169</v>
      </c>
      <c r="F25" s="62">
        <f>E25/E23*100</f>
        <v>66.821978095253982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281216</v>
      </c>
      <c r="F26" s="62">
        <f>E26/E20*100</f>
        <v>20.498182456974124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57663</v>
      </c>
      <c r="F27" s="62">
        <f t="shared" ref="F27:F34" si="0">E27/$E$20*100</f>
        <v>4.2031274714685471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223553</v>
      </c>
      <c r="F28" s="62">
        <f t="shared" si="0"/>
        <v>16.295054985505576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30725</v>
      </c>
      <c r="F29" s="62">
        <f t="shared" si="0"/>
        <v>2.2395832953691466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30725</v>
      </c>
      <c r="F31" s="62">
        <f t="shared" si="0"/>
        <v>2.2395832953691466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7893</v>
      </c>
      <c r="F33" s="69">
        <f t="shared" si="0"/>
        <v>0.57533054354267454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56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49515170</v>
      </c>
      <c r="D42" s="86">
        <v>12545942</v>
      </c>
      <c r="E42" s="85">
        <v>47862049</v>
      </c>
      <c r="F42" s="87">
        <v>12105000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44926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1365482673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DB2C2-5A41-446B-9A63-1212D6057A70}">
  <sheetPr>
    <pageSetUpPr fitToPage="1"/>
  </sheetPr>
  <dimension ref="A1:F52"/>
  <sheetViews>
    <sheetView topLeftCell="A48" workbookViewId="0">
      <selection activeCell="J12" sqref="J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0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7"/>
      <c r="F13" s="10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44620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934196</v>
      </c>
      <c r="F20" s="57">
        <f>+F23+F26+F33+F29+F21</f>
        <v>99.999999999999986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73076</v>
      </c>
      <c r="F23" s="62">
        <f>E23/E20*100</f>
        <v>7.8223413502091637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73076</v>
      </c>
      <c r="F24" s="62">
        <f>E24/E20*100</f>
        <v>7.8223413502091637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822001</v>
      </c>
      <c r="F26" s="62">
        <f>E26/E20*100</f>
        <v>87.990207622383309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492757</v>
      </c>
      <c r="F27" s="62">
        <f t="shared" ref="F27:F34" si="0">E27/$E$20*100</f>
        <v>52.746639891414645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329244</v>
      </c>
      <c r="F28" s="62">
        <f t="shared" si="0"/>
        <v>35.243567730968664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35502</v>
      </c>
      <c r="F29" s="62">
        <f t="shared" si="0"/>
        <v>3.8002731760786812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35502</v>
      </c>
      <c r="F31" s="62">
        <f t="shared" si="0"/>
        <v>3.8002731760786812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3617</v>
      </c>
      <c r="F33" s="69">
        <f t="shared" si="0"/>
        <v>0.38717785132884319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46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26255867</v>
      </c>
      <c r="D42" s="86">
        <v>10915994</v>
      </c>
      <c r="E42" s="85">
        <v>25776177</v>
      </c>
      <c r="F42" s="87">
        <v>10700389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44620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902777389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0415D-5F00-49AB-9C04-8B8E80A0CAA2}">
  <sheetPr>
    <pageSetUpPr fitToPage="1"/>
  </sheetPr>
  <dimension ref="A1:F52"/>
  <sheetViews>
    <sheetView workbookViewId="0">
      <selection activeCell="H6" sqref="H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0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9"/>
      <c r="F13" s="109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44651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894990</v>
      </c>
      <c r="F20" s="57">
        <f>+F23+F26+F33+F29+F21</f>
        <v>100.00000000000001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43445</v>
      </c>
      <c r="F23" s="62">
        <f>E23/E20*100</f>
        <v>4.8542441814992348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43445</v>
      </c>
      <c r="F24" s="62">
        <f>E24/E20*100</f>
        <v>4.8542441814992348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807418</v>
      </c>
      <c r="F26" s="62">
        <f>E26/E20*100</f>
        <v>90.215309668264453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482645</v>
      </c>
      <c r="F27" s="62">
        <f t="shared" ref="F27:F34" si="0">E27/$E$20*100</f>
        <v>53.927418183443386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324773</v>
      </c>
      <c r="F28" s="62">
        <f t="shared" si="0"/>
        <v>36.28789148482106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33798</v>
      </c>
      <c r="F29" s="62">
        <f t="shared" si="0"/>
        <v>3.776355043073107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33798</v>
      </c>
      <c r="F31" s="62">
        <f t="shared" si="0"/>
        <v>3.776355043073107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10329</v>
      </c>
      <c r="F33" s="69">
        <f t="shared" si="0"/>
        <v>1.1540911071632085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47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6440749</v>
      </c>
      <c r="D42" s="86">
        <v>11740014</v>
      </c>
      <c r="E42" s="85">
        <v>6240850</v>
      </c>
      <c r="F42" s="87">
        <v>11418056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44651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888212549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6376-3DAE-4672-B603-07A6FB468375}">
  <sheetPr>
    <pageSetUpPr fitToPage="1"/>
  </sheetPr>
  <dimension ref="A1:F52"/>
  <sheetViews>
    <sheetView workbookViewId="0">
      <selection activeCell="H16" sqref="H1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2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1"/>
      <c r="F13" s="111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44681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886140</v>
      </c>
      <c r="F20" s="57">
        <f>+F23+F26+F33+F29+F21</f>
        <v>99.999999999999986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44862</v>
      </c>
      <c r="F23" s="62">
        <f>E23/E20*100</f>
        <v>5.0626311869456293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44862</v>
      </c>
      <c r="F24" s="62">
        <f>E24/E20*100</f>
        <v>5.0626311869456293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798393</v>
      </c>
      <c r="F26" s="62">
        <f>E26/E20*100</f>
        <v>90.09784007041776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474713</v>
      </c>
      <c r="F27" s="62">
        <f t="shared" ref="F27:F34" si="0">E27/$E$20*100</f>
        <v>53.570880447784774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323680</v>
      </c>
      <c r="F28" s="62">
        <f t="shared" si="0"/>
        <v>36.526959622632994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33438</v>
      </c>
      <c r="F29" s="62">
        <f t="shared" si="0"/>
        <v>3.773444376735053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33438</v>
      </c>
      <c r="F31" s="62">
        <f t="shared" si="0"/>
        <v>3.773444376735053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9447</v>
      </c>
      <c r="F33" s="69">
        <f t="shared" si="0"/>
        <v>1.0660843659015504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48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9158654</v>
      </c>
      <c r="D42" s="86">
        <v>7705197</v>
      </c>
      <c r="E42" s="85">
        <v>8769564</v>
      </c>
      <c r="F42" s="87">
        <v>7407369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44681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879508212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79ED-7BE2-41B2-B075-680E5A130946}">
  <sheetPr>
    <pageSetUpPr fitToPage="1"/>
  </sheetPr>
  <dimension ref="A1:F52"/>
  <sheetViews>
    <sheetView workbookViewId="0">
      <selection activeCell="H8" sqref="H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4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3"/>
      <c r="F13" s="113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44712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910571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57355</v>
      </c>
      <c r="F23" s="62">
        <f>E23/E20*100</f>
        <v>6.2987949319712575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57355</v>
      </c>
      <c r="F24" s="62">
        <f>E24/E20*100</f>
        <v>6.2987949319712575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814362</v>
      </c>
      <c r="F26" s="62">
        <f>E26/E20*100</f>
        <v>89.43421215918363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491914</v>
      </c>
      <c r="F27" s="62">
        <f t="shared" ref="F27:F34" si="0">E27/$E$20*100</f>
        <v>54.022585828013412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322448</v>
      </c>
      <c r="F28" s="62">
        <f t="shared" si="0"/>
        <v>35.411626331170218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33155</v>
      </c>
      <c r="F29" s="62">
        <f t="shared" si="0"/>
        <v>3.6411218894517838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33155</v>
      </c>
      <c r="F31" s="62">
        <f t="shared" si="0"/>
        <v>3.6411218894517838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5699</v>
      </c>
      <c r="F33" s="69">
        <f t="shared" si="0"/>
        <v>0.62587101939332568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49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10664218</v>
      </c>
      <c r="D42" s="86">
        <v>4693669</v>
      </c>
      <c r="E42" s="85">
        <v>10100138</v>
      </c>
      <c r="F42" s="87">
        <v>4448138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44712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880685059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21C97-67A0-4E13-9288-DC1CDF445312}">
  <sheetPr>
    <pageSetUpPr fitToPage="1"/>
  </sheetPr>
  <dimension ref="A1:F52"/>
  <sheetViews>
    <sheetView workbookViewId="0">
      <selection activeCell="H4" sqref="H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5"/>
      <c r="F13" s="11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44742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888507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140370</v>
      </c>
      <c r="F23" s="62">
        <f>E23/E20*100</f>
        <v>15.798412392924311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60324</v>
      </c>
      <c r="F24" s="62">
        <f>E24/E20*100</f>
        <v>6.7893668817465711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80046</v>
      </c>
      <c r="F25" s="62">
        <f>E25/E23*100</f>
        <v>57.025005343022016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710656</v>
      </c>
      <c r="F26" s="62">
        <f>E26/E20*100</f>
        <v>79.983162766303479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486327</v>
      </c>
      <c r="F27" s="62">
        <f t="shared" ref="F27:F34" si="0">E27/$E$20*100</f>
        <v>54.735303154617796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224329</v>
      </c>
      <c r="F28" s="62">
        <f t="shared" si="0"/>
        <v>25.247859611685669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31540</v>
      </c>
      <c r="F29" s="62">
        <f t="shared" si="0"/>
        <v>3.5497750721153576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31540</v>
      </c>
      <c r="F31" s="62">
        <f t="shared" si="0"/>
        <v>3.5497750721153576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5941</v>
      </c>
      <c r="F33" s="69">
        <f t="shared" si="0"/>
        <v>0.66864976865685921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50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14762349</v>
      </c>
      <c r="D42" s="86">
        <v>3310817</v>
      </c>
      <c r="E42" s="85">
        <v>13895082</v>
      </c>
      <c r="F42" s="87">
        <v>3114872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44742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881859059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DC7ED-BCDD-4FE7-9F62-A3935D174081}">
  <sheetPr>
    <pageSetUpPr fitToPage="1"/>
  </sheetPr>
  <dimension ref="A1:F52"/>
  <sheetViews>
    <sheetView workbookViewId="0">
      <selection activeCell="I5" sqref="I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7"/>
      <c r="F13" s="11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44773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919200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157555</v>
      </c>
      <c r="F23" s="62">
        <f>E23/E20*100</f>
        <v>17.140448215839861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157555</v>
      </c>
      <c r="F24" s="62">
        <f>E24/E20*100</f>
        <v>17.140448215839861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720869</v>
      </c>
      <c r="F26" s="62">
        <f>E26/E20*100</f>
        <v>78.423520452567459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493975</v>
      </c>
      <c r="F27" s="62">
        <f t="shared" ref="F27:F34" si="0">E27/$E$20*100</f>
        <v>53.739664926022627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226894</v>
      </c>
      <c r="F28" s="62">
        <f t="shared" si="0"/>
        <v>24.683855526544821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32596</v>
      </c>
      <c r="F29" s="62">
        <f t="shared" si="0"/>
        <v>3.5461270670147953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32596</v>
      </c>
      <c r="F31" s="62">
        <f t="shared" si="0"/>
        <v>3.5461270670147953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8180</v>
      </c>
      <c r="F33" s="69">
        <f t="shared" si="0"/>
        <v>0.88990426457789384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51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20580695</v>
      </c>
      <c r="D42" s="86">
        <v>5751889</v>
      </c>
      <c r="E42" s="85">
        <v>19499470</v>
      </c>
      <c r="F42" s="87">
        <v>5432672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44773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912521587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9AD6F-00C5-4961-B9DA-DEB97434D271}">
  <sheetPr>
    <pageSetUpPr fitToPage="1"/>
  </sheetPr>
  <dimension ref="A1:F52"/>
  <sheetViews>
    <sheetView workbookViewId="0">
      <selection activeCell="G7" sqref="G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0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9"/>
      <c r="F13" s="119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44804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908924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23263</v>
      </c>
      <c r="F23" s="62">
        <f>E23/E20*100</f>
        <v>2.5593999058227088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23263</v>
      </c>
      <c r="F24" s="62">
        <f>E24/E20*100</f>
        <v>2.5593999058227088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845793</v>
      </c>
      <c r="F26" s="62">
        <f>E26/E20*100</f>
        <v>93.054314772192171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620707</v>
      </c>
      <c r="F27" s="62">
        <f t="shared" ref="F27:F34" si="0">E27/$E$20*100</f>
        <v>68.290308100567259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225086</v>
      </c>
      <c r="F28" s="62">
        <f t="shared" si="0"/>
        <v>24.764006671624912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31843</v>
      </c>
      <c r="F29" s="62">
        <f t="shared" si="0"/>
        <v>3.503373219323068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31843</v>
      </c>
      <c r="F31" s="62">
        <f t="shared" si="0"/>
        <v>3.503373219323068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8025</v>
      </c>
      <c r="F33" s="69">
        <f t="shared" si="0"/>
        <v>0.88291210266204878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52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17856318</v>
      </c>
      <c r="D42" s="86">
        <v>15610915</v>
      </c>
      <c r="E42" s="85">
        <v>17157478</v>
      </c>
      <c r="F42" s="87">
        <v>14949064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44804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902358564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35B37-B0A7-43C9-B493-EC07D1FCB64E}">
  <sheetPr>
    <pageSetUpPr fitToPage="1"/>
  </sheetPr>
  <dimension ref="A1:F52"/>
  <sheetViews>
    <sheetView workbookViewId="0">
      <selection activeCell="H10" sqref="H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2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1"/>
      <c r="F13" s="121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44834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1261997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83617</v>
      </c>
      <c r="F23" s="62">
        <f>E23/E20*100</f>
        <v>6.6257685240139237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83617</v>
      </c>
      <c r="F24" s="62">
        <f>E24/E20*100</f>
        <v>6.6257685240139237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1138387</v>
      </c>
      <c r="F26" s="62">
        <f>E26/E20*100</f>
        <v>90.205206509999627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915951</v>
      </c>
      <c r="F27" s="62">
        <f t="shared" ref="F27:F34" si="0">E27/$E$20*100</f>
        <v>72.579491076444711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222436</v>
      </c>
      <c r="F28" s="62">
        <f t="shared" si="0"/>
        <v>17.625715433554916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30417</v>
      </c>
      <c r="F29" s="62">
        <f t="shared" si="0"/>
        <v>2.4102275995901734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30417</v>
      </c>
      <c r="F31" s="62">
        <f t="shared" si="0"/>
        <v>2.4102275995901734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9576</v>
      </c>
      <c r="F33" s="69">
        <f t="shared" si="0"/>
        <v>0.75879736639627504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53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394932722</v>
      </c>
      <c r="D42" s="86">
        <v>3521360</v>
      </c>
      <c r="E42" s="85">
        <v>375939251</v>
      </c>
      <c r="F42" s="87">
        <v>3337241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44834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1255140291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2023-01-06T11:54:31Z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2020-11-24T09:25:17Z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91f059eb-1118-4007-88d6-fe38445a6e93</vt:lpwstr>
  </property>
  <property fmtid="{D5CDD505-2E9C-101B-9397-08002B2CF9AE}" pid="8" name="MSIP_Label_2a6524ed-fb1a-49fd-bafe-15c5e5ffd047_ContentBits">
    <vt:lpwstr>0</vt:lpwstr>
  </property>
</Properties>
</file>