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B052F054-3E95-4871-982D-C21A0C76D212}" xr6:coauthVersionLast="45" xr6:coauthVersionMax="45" xr10:uidLastSave="{00000000-0000-0000-0000-000000000000}"/>
  <bookViews>
    <workbookView xWindow="-108" yWindow="-108" windowWidth="23256" windowHeight="12576" tabRatio="783" firstSheet="4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37" l="1"/>
  <c r="E27" i="37"/>
  <c r="E24" i="37"/>
  <c r="E21" i="37"/>
  <c r="E20" i="37" l="1"/>
  <c r="F31" i="37" s="1"/>
  <c r="D46" i="36"/>
  <c r="E27" i="36"/>
  <c r="E24" i="36"/>
  <c r="E21" i="36"/>
  <c r="F29" i="37" l="1"/>
  <c r="F23" i="37"/>
  <c r="F28" i="37"/>
  <c r="F22" i="37"/>
  <c r="F21" i="37" s="1"/>
  <c r="F30" i="37"/>
  <c r="F27" i="37" s="1"/>
  <c r="F25" i="37"/>
  <c r="F24" i="37" s="1"/>
  <c r="F26" i="37"/>
  <c r="F32" i="37"/>
  <c r="E20" i="36"/>
  <c r="F26" i="36" s="1"/>
  <c r="E27" i="35"/>
  <c r="D46" i="35"/>
  <c r="E24" i="35"/>
  <c r="E21" i="35"/>
  <c r="F20" i="37" l="1"/>
  <c r="F29" i="36"/>
  <c r="F25" i="36"/>
  <c r="F24" i="36" s="1"/>
  <c r="F30" i="36"/>
  <c r="F23" i="36"/>
  <c r="F28" i="36"/>
  <c r="F27" i="36" s="1"/>
  <c r="F32" i="36"/>
  <c r="F31" i="36"/>
  <c r="F22" i="36"/>
  <c r="F21" i="36" s="1"/>
  <c r="E20" i="35"/>
  <c r="F30" i="35" s="1"/>
  <c r="D46" i="34"/>
  <c r="E27" i="34"/>
  <c r="E24" i="34"/>
  <c r="E21" i="34"/>
  <c r="F20" i="36" l="1"/>
  <c r="F22" i="35"/>
  <c r="F31" i="35"/>
  <c r="F25" i="35"/>
  <c r="F32" i="35"/>
  <c r="F28" i="35"/>
  <c r="F26" i="35"/>
  <c r="F23" i="35"/>
  <c r="F29" i="35"/>
  <c r="E20" i="34"/>
  <c r="F31" i="34" s="1"/>
  <c r="D46" i="33"/>
  <c r="E27" i="33"/>
  <c r="E24" i="33"/>
  <c r="E21" i="33"/>
  <c r="F24" i="35" l="1"/>
  <c r="F21" i="35"/>
  <c r="F27" i="35"/>
  <c r="F25" i="34"/>
  <c r="F22" i="34"/>
  <c r="F26" i="34"/>
  <c r="F32" i="34"/>
  <c r="F29" i="34"/>
  <c r="F23" i="34"/>
  <c r="F28" i="34"/>
  <c r="F30" i="34"/>
  <c r="E20" i="33"/>
  <c r="F23" i="33" s="1"/>
  <c r="D46" i="32"/>
  <c r="E27" i="32"/>
  <c r="E24" i="32"/>
  <c r="E21" i="32"/>
  <c r="F20" i="35" l="1"/>
  <c r="F21" i="34"/>
  <c r="F22" i="33"/>
  <c r="F21" i="33" s="1"/>
  <c r="F25" i="33"/>
  <c r="F24" i="34"/>
  <c r="F27" i="34"/>
  <c r="F32" i="33"/>
  <c r="F26" i="33"/>
  <c r="F24" i="33" s="1"/>
  <c r="F29" i="33"/>
  <c r="F30" i="33"/>
  <c r="F31" i="33"/>
  <c r="F28" i="33"/>
  <c r="E20" i="32"/>
  <c r="F32" i="32" s="1"/>
  <c r="E27" i="31"/>
  <c r="E24" i="31"/>
  <c r="E21" i="31"/>
  <c r="F27" i="33" l="1"/>
  <c r="F20" i="33" s="1"/>
  <c r="F20" i="34"/>
  <c r="F29" i="32"/>
  <c r="F31" i="32"/>
  <c r="F26" i="32"/>
  <c r="F23" i="32"/>
  <c r="F25" i="32"/>
  <c r="F30" i="32"/>
  <c r="F22" i="32"/>
  <c r="F28" i="32"/>
  <c r="E20" i="31"/>
  <c r="F32" i="31" s="1"/>
  <c r="E27" i="30"/>
  <c r="E24" i="30"/>
  <c r="E21" i="30"/>
  <c r="E20" i="30" s="1"/>
  <c r="F27" i="32" l="1"/>
  <c r="F24" i="32"/>
  <c r="F21" i="32"/>
  <c r="F26" i="31"/>
  <c r="F22" i="31"/>
  <c r="F29" i="31"/>
  <c r="F25" i="31"/>
  <c r="F24" i="31" s="1"/>
  <c r="F30" i="31"/>
  <c r="F28" i="31"/>
  <c r="F23" i="31"/>
  <c r="F31" i="31"/>
  <c r="F32" i="30"/>
  <c r="F28" i="30"/>
  <c r="F25" i="30"/>
  <c r="F22" i="30"/>
  <c r="F23" i="30"/>
  <c r="F31" i="30"/>
  <c r="F30" i="30"/>
  <c r="F29" i="30"/>
  <c r="F26" i="30"/>
  <c r="E27" i="29"/>
  <c r="E24" i="29"/>
  <c r="E21" i="29"/>
  <c r="F27" i="31" l="1"/>
  <c r="F21" i="31"/>
  <c r="F20" i="31" s="1"/>
  <c r="F20" i="32"/>
  <c r="F21" i="30"/>
  <c r="F24" i="30"/>
  <c r="F27" i="30"/>
  <c r="E20" i="29"/>
  <c r="F28" i="29" s="1"/>
  <c r="E21" i="28"/>
  <c r="F20" i="30" l="1"/>
  <c r="F26" i="29"/>
  <c r="F23" i="29"/>
  <c r="F32" i="29"/>
  <c r="F30" i="29"/>
  <c r="F25" i="29"/>
  <c r="F24" i="29" s="1"/>
  <c r="F29" i="29"/>
  <c r="F22" i="29"/>
  <c r="F31" i="29"/>
  <c r="E27" i="28"/>
  <c r="E24" i="28"/>
  <c r="F27" i="29" l="1"/>
  <c r="F21" i="29"/>
  <c r="F20" i="29"/>
  <c r="E20" i="28"/>
  <c r="F26" i="28"/>
  <c r="F30" i="28"/>
  <c r="F25" i="28"/>
  <c r="E28" i="27"/>
  <c r="E25" i="27"/>
  <c r="E22" i="27"/>
  <c r="F32" i="28" l="1"/>
  <c r="F23" i="28"/>
  <c r="F22" i="28"/>
  <c r="F29" i="28"/>
  <c r="F31" i="28"/>
  <c r="F28" i="28"/>
  <c r="F24" i="28"/>
  <c r="E21" i="27"/>
  <c r="F31" i="27" s="1"/>
  <c r="E28" i="26"/>
  <c r="E25" i="26"/>
  <c r="E22" i="26"/>
  <c r="F32" i="27" l="1"/>
  <c r="F23" i="27"/>
  <c r="F22" i="27" s="1"/>
  <c r="F21" i="28"/>
  <c r="F27" i="28"/>
  <c r="F26" i="27"/>
  <c r="F27" i="27"/>
  <c r="F29" i="27"/>
  <c r="F30" i="27"/>
  <c r="F33" i="27"/>
  <c r="E21" i="26"/>
  <c r="F32" i="26" s="1"/>
  <c r="F26" i="26" l="1"/>
  <c r="F20" i="28"/>
  <c r="F28" i="27"/>
  <c r="F25" i="27"/>
  <c r="F23" i="26"/>
  <c r="F22" i="26" s="1"/>
  <c r="F31" i="26"/>
  <c r="F30" i="26"/>
  <c r="F29" i="26"/>
  <c r="F33" i="26"/>
  <c r="F27" i="26"/>
  <c r="F25" i="26" s="1"/>
  <c r="F21" i="27" l="1"/>
  <c r="F28" i="26"/>
  <c r="F21" i="26" s="1"/>
</calcChain>
</file>

<file path=xl/sharedStrings.xml><?xml version="1.0" encoding="utf-8"?>
<sst xmlns="http://schemas.openxmlformats.org/spreadsheetml/2006/main" count="610" uniqueCount="56">
  <si>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</si>
  <si>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</si>
  <si>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</si>
  <si>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evropských akcií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</si>
  <si>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</si>
  <si>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</si>
  <si>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</si>
  <si>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</si>
  <si>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</si>
  <si>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</si>
  <si>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</si>
  <si>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</si>
  <si>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Kapitalizační  CZ0008475266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</si>
  <si>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</si>
  <si>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</si>
  <si>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</si>
  <si>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</si>
  <si>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</si>
  <si>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</si>
  <si>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</si>
  <si>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</si>
  <si>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</si>
  <si>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</si>
  <si>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</si>
  <si>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</si>
  <si>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</si>
  <si>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</si>
  <si>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</si>
  <si>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</si>
  <si>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</si>
  <si>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</si>
  <si>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</si>
  <si>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</si>
  <si>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</si>
  <si>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</si>
  <si>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</si>
  <si>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</si>
  <si>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</si>
  <si>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CZ0008475266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</si>
  <si>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</si>
  <si>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</si>
  <si>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</si>
  <si>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</si>
  <si>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- 31.1.2020</t>
  </si>
  <si>
    <t>za období 1.2. - 29.2.2020</t>
  </si>
  <si>
    <t>za období 1.3. - 31.3.2020</t>
  </si>
  <si>
    <t>ISIN</t>
  </si>
  <si>
    <t>za období 1.4. - 30.4.2020</t>
  </si>
  <si>
    <t>za období 1.5. - 31.5.2020</t>
  </si>
  <si>
    <t>za období 1.6. - 30.6.2020</t>
  </si>
  <si>
    <t>za období 1.7. - 31.7.2020</t>
  </si>
  <si>
    <t>za období 1.8. - 31.8.2020</t>
  </si>
  <si>
    <t>za období 1.9. - 30.9.2020</t>
  </si>
  <si>
    <t>za období 1.10. - 31.10.2020</t>
  </si>
  <si>
    <t>za období 1.11. - 30.11.2020</t>
  </si>
  <si>
    <t>za období 1.12. 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</si>
</sst>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1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6" fillId="0" borderId="4" xfId="1" applyFont="1" applyFill="1" applyBorder="1" applyAlignment="1" applyProtection="1">
      <alignment horizontal="center"/>
      <protection hidden="1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41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1" fillId="0" borderId="0" xfId="1" applyBorder="1" applyAlignment="1">
      <alignment horizontal="left" wrapText="1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Fill="1" applyBorder="1" applyAlignment="1">
      <alignment horizontal="center"/>
    </xf>
    <xf numFmtId="0" fontId="21" fillId="0" borderId="37" xfId="1" applyFont="1" applyFill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1FE93B9-D4FA-4479-AD0E-E95954EE2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8CC4E0-C50F-49CE-90F8-869AFA64B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062940-57F7-4D3E-8ED1-494BA3C3C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3830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topLeftCell="A4" workbookViewId="0">
      <selection activeCell="C42" sqref="C4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0" t="s">
        <v>12</v>
      </c>
      <c r="B12" s="120"/>
      <c r="C12" s="107"/>
      <c r="D12" s="15"/>
      <c r="E12" s="121"/>
      <c r="F12" s="121"/>
    </row>
    <row r="13" spans="1:6" x14ac:dyDescent="0.25">
      <c r="A13" s="29"/>
      <c r="B13" s="30"/>
      <c r="C13" s="30"/>
      <c r="D13" s="15"/>
      <c r="E13" s="108"/>
      <c r="F13" s="108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13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8" thickBot="1" x14ac:dyDescent="0.3">
      <c r="A20" s="49"/>
      <c r="B20" s="50"/>
      <c r="C20" s="51"/>
      <c r="D20" s="52"/>
      <c r="E20" s="53" t="s">
        <v>18</v>
      </c>
      <c r="F20" s="54">
        <v>43861</v>
      </c>
      <c r="G20" s="55"/>
    </row>
    <row r="21" spans="1:8" x14ac:dyDescent="0.25">
      <c r="A21" s="56" t="s">
        <v>19</v>
      </c>
      <c r="B21" s="57"/>
      <c r="C21" s="57"/>
      <c r="D21" s="58">
        <v>1</v>
      </c>
      <c r="E21" s="59">
        <f>E22+E25+E28+E33</f>
        <v>133713</v>
      </c>
      <c r="F21" s="60">
        <f>+F22+F25+F28+F33</f>
        <v>100</v>
      </c>
    </row>
    <row r="22" spans="1:8" x14ac:dyDescent="0.25">
      <c r="A22" s="61" t="s">
        <v>20</v>
      </c>
      <c r="B22" s="62"/>
      <c r="C22" s="62"/>
      <c r="D22" s="63">
        <v>3</v>
      </c>
      <c r="E22" s="64">
        <f>E23</f>
        <v>5808</v>
      </c>
      <c r="F22" s="65">
        <f>+F23+F24</f>
        <v>4.3436315092773325</v>
      </c>
    </row>
    <row r="23" spans="1:8" x14ac:dyDescent="0.25">
      <c r="A23" s="66" t="s">
        <v>21</v>
      </c>
      <c r="B23" s="67"/>
      <c r="C23" s="67"/>
      <c r="D23" s="63">
        <v>4</v>
      </c>
      <c r="E23" s="64">
        <v>5808</v>
      </c>
      <c r="F23" s="65">
        <f>E23/E21*100</f>
        <v>4.3436315092773325</v>
      </c>
    </row>
    <row r="24" spans="1:8" hidden="1" x14ac:dyDescent="0.25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5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5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5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5">
      <c r="A28" s="61" t="s">
        <v>26</v>
      </c>
      <c r="B28" s="67"/>
      <c r="C28" s="67"/>
      <c r="D28" s="63">
        <v>12</v>
      </c>
      <c r="E28" s="64">
        <f>E29+E30</f>
        <v>124256</v>
      </c>
      <c r="F28" s="65">
        <f>+F29+F30+F31</f>
        <v>92.927389259084762</v>
      </c>
    </row>
    <row r="29" spans="1:8" hidden="1" x14ac:dyDescent="0.25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5">
      <c r="A30" s="66" t="s">
        <v>28</v>
      </c>
      <c r="B30" s="67"/>
      <c r="C30" s="67"/>
      <c r="D30" s="63">
        <v>14</v>
      </c>
      <c r="E30" s="64">
        <v>124256</v>
      </c>
      <c r="F30" s="65">
        <f>E30/$E$21*100</f>
        <v>92.927389259084762</v>
      </c>
      <c r="H30" s="68"/>
    </row>
    <row r="31" spans="1:8" hidden="1" x14ac:dyDescent="0.25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5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8" thickBot="1" x14ac:dyDescent="0.3">
      <c r="A33" s="74" t="s">
        <v>31</v>
      </c>
      <c r="B33" s="75"/>
      <c r="C33" s="75"/>
      <c r="D33" s="76">
        <v>24</v>
      </c>
      <c r="E33" s="77">
        <v>3649</v>
      </c>
      <c r="F33" s="78">
        <f>E33/$E$21*100</f>
        <v>2.7289792316379109</v>
      </c>
    </row>
    <row r="34" spans="1:6" x14ac:dyDescent="0.25">
      <c r="A34" s="79"/>
      <c r="B34" s="80"/>
      <c r="C34" s="80"/>
      <c r="D34" s="81"/>
      <c r="E34" s="82"/>
      <c r="F34" s="83"/>
    </row>
    <row r="35" spans="1:6" x14ac:dyDescent="0.25">
      <c r="A35" s="79"/>
      <c r="B35" s="80"/>
      <c r="C35" s="80"/>
      <c r="D35" s="81"/>
      <c r="E35" s="82"/>
      <c r="F35" s="83"/>
    </row>
    <row r="36" spans="1:6" ht="15.6" x14ac:dyDescent="0.25">
      <c r="A36" s="84" t="s">
        <v>32</v>
      </c>
      <c r="B36" s="85"/>
      <c r="C36" s="85"/>
      <c r="D36" s="85"/>
      <c r="E36" s="85"/>
      <c r="F36" s="85"/>
    </row>
    <row r="37" spans="1:6" ht="13.8" thickBot="1" x14ac:dyDescent="0.3">
      <c r="B37" s="86"/>
      <c r="C37" s="86"/>
      <c r="D37" s="87"/>
      <c r="E37" s="88"/>
      <c r="F37" s="89"/>
    </row>
    <row r="38" spans="1:6" x14ac:dyDescent="0.25">
      <c r="A38" s="122" t="s">
        <v>33</v>
      </c>
      <c r="B38" s="125" t="s">
        <v>15</v>
      </c>
      <c r="C38" s="127" t="s">
        <v>34</v>
      </c>
      <c r="D38" s="128"/>
      <c r="E38" s="127" t="s">
        <v>35</v>
      </c>
      <c r="F38" s="128"/>
    </row>
    <row r="39" spans="1:6" x14ac:dyDescent="0.25">
      <c r="A39" s="123"/>
      <c r="B39" s="126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8" thickBot="1" x14ac:dyDescent="0.3">
      <c r="A40" s="124"/>
      <c r="B40" s="115"/>
      <c r="C40" s="129" t="s">
        <v>43</v>
      </c>
      <c r="D40" s="129"/>
      <c r="E40" s="129"/>
      <c r="F40" s="130"/>
    </row>
    <row r="41" spans="1:6" ht="13.8" thickBot="1" x14ac:dyDescent="0.3">
      <c r="A41" s="92" t="s">
        <v>38</v>
      </c>
      <c r="B41" s="93">
        <v>1</v>
      </c>
      <c r="C41" s="94">
        <v>1632711</v>
      </c>
      <c r="D41" s="95">
        <v>3032574</v>
      </c>
      <c r="E41" s="94">
        <v>1615723.99</v>
      </c>
      <c r="F41" s="96">
        <v>2998681.9</v>
      </c>
    </row>
    <row r="42" spans="1:6" x14ac:dyDescent="0.25">
      <c r="A42" s="79"/>
      <c r="B42" s="86"/>
      <c r="C42" s="97"/>
      <c r="D42" s="97"/>
      <c r="E42" s="97"/>
      <c r="F42" s="97"/>
    </row>
    <row r="44" spans="1:6" ht="15.6" x14ac:dyDescent="0.25">
      <c r="A44" s="84" t="s">
        <v>39</v>
      </c>
      <c r="B44" s="86"/>
      <c r="C44" s="86"/>
      <c r="D44" s="87"/>
      <c r="E44" s="88"/>
    </row>
    <row r="45" spans="1:6" ht="13.8" thickBot="1" x14ac:dyDescent="0.3">
      <c r="A45" s="79"/>
      <c r="B45" s="86"/>
      <c r="C45" s="98"/>
      <c r="D45" s="98"/>
    </row>
    <row r="46" spans="1:6" x14ac:dyDescent="0.25">
      <c r="A46" s="112" t="s">
        <v>33</v>
      </c>
      <c r="B46" s="114" t="s">
        <v>15</v>
      </c>
      <c r="C46" s="116" t="s">
        <v>40</v>
      </c>
      <c r="D46" s="117"/>
      <c r="E46" s="99"/>
    </row>
    <row r="47" spans="1:6" ht="13.8" thickBot="1" x14ac:dyDescent="0.3">
      <c r="A47" s="113"/>
      <c r="B47" s="115"/>
      <c r="C47" s="100" t="s">
        <v>41</v>
      </c>
      <c r="D47" s="101">
        <v>43861</v>
      </c>
      <c r="E47" s="33"/>
    </row>
    <row r="48" spans="1:6" ht="13.8" thickBot="1" x14ac:dyDescent="0.3">
      <c r="A48" s="92" t="s">
        <v>38</v>
      </c>
      <c r="B48" s="58">
        <v>1</v>
      </c>
      <c r="C48" s="118">
        <v>132491643.64</v>
      </c>
      <c r="D48" s="119"/>
      <c r="E48" s="102"/>
    </row>
    <row r="50" spans="1:6" ht="52.8" x14ac:dyDescent="0.3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ED937-7431-43CD-A460-CE5E0A2864B1}">
  <sheetPr>
    <pageSetUpPr fitToPage="1"/>
  </sheetPr>
  <dimension ref="A1:H49"/>
  <sheetViews>
    <sheetView workbookViewId="0">
      <selection activeCell="D9" sqref="D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44135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156681</v>
      </c>
      <c r="F20" s="60">
        <f>+F21+F24+F27+F32</f>
        <v>100.00000000000001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16190</v>
      </c>
      <c r="F21" s="65">
        <f>(F22+F23)</f>
        <v>10.333097184725652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16190</v>
      </c>
      <c r="F22" s="65">
        <f>E22/E20*100</f>
        <v>10.333097184725652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140029</v>
      </c>
      <c r="F27" s="65">
        <f>+F28+F29+F30</f>
        <v>89.37203617541374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140029</v>
      </c>
      <c r="F29" s="65">
        <f>E29/$E$20*100</f>
        <v>89.37203617541374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462</v>
      </c>
      <c r="F32" s="78">
        <f>E32/$E$20*100</f>
        <v>0.29486663986060851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53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8203192</v>
      </c>
      <c r="D40" s="95">
        <v>4536437</v>
      </c>
      <c r="E40" s="94">
        <v>6768816</v>
      </c>
      <c r="F40" s="96">
        <v>3744284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44135</v>
      </c>
      <c r="E46" s="33"/>
    </row>
    <row r="47" spans="1:6" ht="13.8" thickBot="1" x14ac:dyDescent="0.3">
      <c r="A47" s="92" t="s">
        <v>38</v>
      </c>
      <c r="B47" s="58">
        <v>1</v>
      </c>
      <c r="C47" s="118">
        <v>149124808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1ED2-BB69-4A3A-BD65-D2AFE82387E6}">
  <sheetPr>
    <pageSetUpPr fitToPage="1"/>
  </sheetPr>
  <dimension ref="A1:H49"/>
  <sheetViews>
    <sheetView workbookViewId="0">
      <selection activeCell="G32" sqref="G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44165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171339</v>
      </c>
      <c r="F20" s="60">
        <f>+F21+F24+F27+F32</f>
        <v>99.999999999999986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15143</v>
      </c>
      <c r="F21" s="65">
        <f>(F22+F23)</f>
        <v>8.8380345397136661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15143</v>
      </c>
      <c r="F22" s="65">
        <f>E22/E20*100</f>
        <v>8.8380345397136661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154276</v>
      </c>
      <c r="F27" s="65">
        <f>+F28+F29+F30</f>
        <v>90.041379954359485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154276</v>
      </c>
      <c r="F29" s="65">
        <f>E29/$E$20*100</f>
        <v>90.041379954359485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1920</v>
      </c>
      <c r="F32" s="78">
        <f>E32/$E$20*100</f>
        <v>1.1205855059268468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54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8310816</v>
      </c>
      <c r="D40" s="95">
        <v>8349614</v>
      </c>
      <c r="E40" s="94">
        <v>6918587</v>
      </c>
      <c r="F40" s="96">
        <v>6859433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44165</v>
      </c>
      <c r="E46" s="33"/>
    </row>
    <row r="47" spans="1:6" ht="13.8" thickBot="1" x14ac:dyDescent="0.3">
      <c r="A47" s="92" t="s">
        <v>38</v>
      </c>
      <c r="B47" s="58">
        <v>1</v>
      </c>
      <c r="C47" s="118">
        <v>163128909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647C4-F782-4042-BFB3-3F0B3B9A1CA3}">
  <sheetPr>
    <pageSetUpPr fitToPage="1"/>
  </sheetPr>
  <dimension ref="A1:H49"/>
  <sheetViews>
    <sheetView tabSelected="1" workbookViewId="0">
      <selection activeCell="E32" sqref="E3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44196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170504</v>
      </c>
      <c r="F20" s="60">
        <f>+F21+F24+F27+F32</f>
        <v>99.999999999999986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12701</v>
      </c>
      <c r="F21" s="65">
        <f>(F22+F23)</f>
        <v>7.4490921034110631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12701</v>
      </c>
      <c r="F22" s="65">
        <f>E22/E20*100</f>
        <v>7.4490921034110631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156627</v>
      </c>
      <c r="F27" s="65">
        <f>+F28+F29+F30</f>
        <v>91.86118800731947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156627</v>
      </c>
      <c r="F29" s="65">
        <f>E29/$E$20*100</f>
        <v>91.86118800731947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1176</v>
      </c>
      <c r="F32" s="78">
        <f>E32/$E$20*100</f>
        <v>0.68971988926946004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55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11315871</v>
      </c>
      <c r="D40" s="95">
        <v>7148149</v>
      </c>
      <c r="E40" s="94">
        <v>9577683</v>
      </c>
      <c r="F40" s="96">
        <v>6044659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44196</v>
      </c>
      <c r="E46" s="33"/>
    </row>
    <row r="47" spans="1:6" ht="13.8" thickBot="1" x14ac:dyDescent="0.3">
      <c r="A47" s="92" t="s">
        <v>38</v>
      </c>
      <c r="B47" s="58">
        <v>1</v>
      </c>
      <c r="C47" s="118">
        <v>168365525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0"/>
  <sheetViews>
    <sheetView workbookViewId="0">
      <selection activeCell="H30" sqref="H3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23"/>
      <c r="B9" s="23"/>
      <c r="C9" s="15"/>
      <c r="D9" s="15"/>
      <c r="E9" s="24"/>
      <c r="F9" s="25"/>
    </row>
    <row r="10" spans="1:6" x14ac:dyDescent="0.25">
      <c r="A10" s="8" t="s">
        <v>8</v>
      </c>
      <c r="B10" s="26" t="s">
        <v>9</v>
      </c>
      <c r="C10" s="15"/>
      <c r="D10" s="27"/>
      <c r="E10" s="28" t="s">
        <v>10</v>
      </c>
      <c r="F10" s="26" t="s">
        <v>11</v>
      </c>
    </row>
    <row r="11" spans="1:6" x14ac:dyDescent="0.25">
      <c r="A11" s="12"/>
      <c r="B11" s="13"/>
      <c r="C11" s="15"/>
      <c r="D11" s="15"/>
      <c r="E11" s="24"/>
      <c r="F11" s="25"/>
    </row>
    <row r="12" spans="1:6" x14ac:dyDescent="0.25">
      <c r="A12" s="120" t="s">
        <v>12</v>
      </c>
      <c r="B12" s="120"/>
      <c r="C12" s="109"/>
      <c r="D12" s="15"/>
      <c r="E12" s="121"/>
      <c r="F12" s="121"/>
    </row>
    <row r="13" spans="1:6" x14ac:dyDescent="0.25">
      <c r="A13" s="29"/>
      <c r="B13" s="30"/>
      <c r="C13" s="30"/>
      <c r="D13" s="15"/>
      <c r="E13" s="110"/>
      <c r="F13" s="110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12"/>
      <c r="B15" s="13"/>
      <c r="C15" s="15"/>
      <c r="D15" s="15"/>
      <c r="E15" s="33"/>
      <c r="F15" s="34"/>
    </row>
    <row r="16" spans="1:6" x14ac:dyDescent="0.25">
      <c r="A16" s="35"/>
      <c r="B16" s="36"/>
      <c r="C16" s="36"/>
      <c r="D16" s="36"/>
      <c r="E16" s="37"/>
      <c r="F16" s="15"/>
    </row>
    <row r="17" spans="1:8" ht="15.6" x14ac:dyDescent="0.25">
      <c r="A17" s="38" t="s">
        <v>13</v>
      </c>
      <c r="B17" s="39"/>
      <c r="C17" s="39"/>
      <c r="D17" s="40"/>
      <c r="E17" s="40"/>
      <c r="F17" s="40"/>
    </row>
    <row r="18" spans="1:8" ht="13.8" thickBot="1" x14ac:dyDescent="0.3">
      <c r="A18" s="41"/>
      <c r="B18" s="41"/>
      <c r="C18" s="41"/>
      <c r="D18" s="42"/>
      <c r="E18" s="42"/>
      <c r="F18" s="42"/>
    </row>
    <row r="19" spans="1:8" ht="39.6" x14ac:dyDescent="0.3">
      <c r="A19" s="43" t="s">
        <v>14</v>
      </c>
      <c r="B19" s="44"/>
      <c r="C19" s="45"/>
      <c r="D19" s="46" t="s">
        <v>15</v>
      </c>
      <c r="E19" s="47" t="s">
        <v>16</v>
      </c>
      <c r="F19" s="48" t="s">
        <v>17</v>
      </c>
    </row>
    <row r="20" spans="1:8" ht="13.8" thickBot="1" x14ac:dyDescent="0.3">
      <c r="A20" s="49"/>
      <c r="B20" s="50"/>
      <c r="C20" s="51"/>
      <c r="D20" s="52"/>
      <c r="E20" s="53" t="s">
        <v>18</v>
      </c>
      <c r="F20" s="54">
        <v>43890</v>
      </c>
      <c r="G20" s="55"/>
    </row>
    <row r="21" spans="1:8" x14ac:dyDescent="0.25">
      <c r="A21" s="56" t="s">
        <v>19</v>
      </c>
      <c r="B21" s="57"/>
      <c r="C21" s="57"/>
      <c r="D21" s="58">
        <v>1</v>
      </c>
      <c r="E21" s="59">
        <f>E22+E25+E28+E33</f>
        <v>123832</v>
      </c>
      <c r="F21" s="60">
        <f>+F22+F25+F28+F33</f>
        <v>99.999999999999986</v>
      </c>
    </row>
    <row r="22" spans="1:8" x14ac:dyDescent="0.25">
      <c r="A22" s="61" t="s">
        <v>20</v>
      </c>
      <c r="B22" s="62"/>
      <c r="C22" s="62"/>
      <c r="D22" s="63">
        <v>3</v>
      </c>
      <c r="E22" s="64">
        <f>E23</f>
        <v>4473</v>
      </c>
      <c r="F22" s="65">
        <f>+F23+F24</f>
        <v>3.6121519478002453</v>
      </c>
    </row>
    <row r="23" spans="1:8" x14ac:dyDescent="0.25">
      <c r="A23" s="66" t="s">
        <v>21</v>
      </c>
      <c r="B23" s="67"/>
      <c r="C23" s="67"/>
      <c r="D23" s="63">
        <v>4</v>
      </c>
      <c r="E23" s="64">
        <v>4473</v>
      </c>
      <c r="F23" s="65">
        <f>E23/E21*100</f>
        <v>3.6121519478002453</v>
      </c>
    </row>
    <row r="24" spans="1:8" hidden="1" x14ac:dyDescent="0.25">
      <c r="A24" s="66" t="s">
        <v>22</v>
      </c>
      <c r="B24" s="67"/>
      <c r="C24" s="67"/>
      <c r="D24" s="63">
        <v>5</v>
      </c>
      <c r="E24" s="64">
        <v>0</v>
      </c>
      <c r="F24" s="65">
        <v>0</v>
      </c>
    </row>
    <row r="25" spans="1:8" hidden="1" x14ac:dyDescent="0.25">
      <c r="A25" s="61" t="s">
        <v>23</v>
      </c>
      <c r="B25" s="67"/>
      <c r="C25" s="67"/>
      <c r="D25" s="63">
        <v>9</v>
      </c>
      <c r="E25" s="64">
        <f>E26+E26</f>
        <v>0</v>
      </c>
      <c r="F25" s="65">
        <f>+F26+F27</f>
        <v>0</v>
      </c>
    </row>
    <row r="26" spans="1:8" hidden="1" x14ac:dyDescent="0.25">
      <c r="A26" s="66" t="s">
        <v>24</v>
      </c>
      <c r="B26" s="67"/>
      <c r="C26" s="67"/>
      <c r="D26" s="63">
        <v>10</v>
      </c>
      <c r="E26" s="64">
        <v>0</v>
      </c>
      <c r="F26" s="65">
        <f>E26/$E$21*100</f>
        <v>0</v>
      </c>
    </row>
    <row r="27" spans="1:8" hidden="1" x14ac:dyDescent="0.25">
      <c r="A27" s="66" t="s">
        <v>25</v>
      </c>
      <c r="B27" s="67"/>
      <c r="C27" s="67"/>
      <c r="D27" s="63">
        <v>11</v>
      </c>
      <c r="E27" s="64">
        <v>0</v>
      </c>
      <c r="F27" s="65">
        <f>E27/$E$21*100</f>
        <v>0</v>
      </c>
    </row>
    <row r="28" spans="1:8" x14ac:dyDescent="0.25">
      <c r="A28" s="61" t="s">
        <v>26</v>
      </c>
      <c r="B28" s="67"/>
      <c r="C28" s="67"/>
      <c r="D28" s="63">
        <v>12</v>
      </c>
      <c r="E28" s="64">
        <f>E29+E30</f>
        <v>116302</v>
      </c>
      <c r="F28" s="65">
        <f>+F29+F30+F31</f>
        <v>93.919180825634726</v>
      </c>
    </row>
    <row r="29" spans="1:8" hidden="1" x14ac:dyDescent="0.25">
      <c r="A29" s="66" t="s">
        <v>27</v>
      </c>
      <c r="B29" s="67"/>
      <c r="C29" s="67"/>
      <c r="D29" s="63">
        <v>13</v>
      </c>
      <c r="E29" s="64">
        <v>0</v>
      </c>
      <c r="F29" s="65">
        <f>E29/$E$21*100</f>
        <v>0</v>
      </c>
      <c r="H29" s="68"/>
    </row>
    <row r="30" spans="1:8" x14ac:dyDescent="0.25">
      <c r="A30" s="66" t="s">
        <v>28</v>
      </c>
      <c r="B30" s="67"/>
      <c r="C30" s="67"/>
      <c r="D30" s="63">
        <v>14</v>
      </c>
      <c r="E30" s="64">
        <v>116302</v>
      </c>
      <c r="F30" s="65">
        <f>E30/$E$21*100</f>
        <v>93.919180825634726</v>
      </c>
      <c r="H30" s="68"/>
    </row>
    <row r="31" spans="1:8" hidden="1" x14ac:dyDescent="0.25">
      <c r="A31" s="66" t="s">
        <v>29</v>
      </c>
      <c r="B31" s="67"/>
      <c r="C31" s="67"/>
      <c r="D31" s="63">
        <v>15</v>
      </c>
      <c r="E31" s="64">
        <v>0</v>
      </c>
      <c r="F31" s="65">
        <f t="shared" ref="F31:F32" si="0">E31/$E$21*100</f>
        <v>0</v>
      </c>
    </row>
    <row r="32" spans="1:8" hidden="1" x14ac:dyDescent="0.25">
      <c r="A32" s="69" t="s">
        <v>30</v>
      </c>
      <c r="B32" s="70"/>
      <c r="C32" s="70"/>
      <c r="D32" s="71">
        <v>24</v>
      </c>
      <c r="E32" s="72">
        <v>0</v>
      </c>
      <c r="F32" s="73">
        <f t="shared" si="0"/>
        <v>0</v>
      </c>
    </row>
    <row r="33" spans="1:6" ht="13.8" thickBot="1" x14ac:dyDescent="0.3">
      <c r="A33" s="74" t="s">
        <v>31</v>
      </c>
      <c r="B33" s="75"/>
      <c r="C33" s="75"/>
      <c r="D33" s="76">
        <v>24</v>
      </c>
      <c r="E33" s="77">
        <v>3057</v>
      </c>
      <c r="F33" s="78">
        <f>E33/$E$21*100</f>
        <v>2.4686672265650236</v>
      </c>
    </row>
    <row r="34" spans="1:6" x14ac:dyDescent="0.25">
      <c r="A34" s="79"/>
      <c r="B34" s="80"/>
      <c r="C34" s="80"/>
      <c r="D34" s="81"/>
      <c r="E34" s="82"/>
      <c r="F34" s="83"/>
    </row>
    <row r="35" spans="1:6" x14ac:dyDescent="0.25">
      <c r="A35" s="79"/>
      <c r="B35" s="80"/>
      <c r="C35" s="80"/>
      <c r="D35" s="81"/>
      <c r="E35" s="82"/>
      <c r="F35" s="83"/>
    </row>
    <row r="36" spans="1:6" ht="15.6" x14ac:dyDescent="0.25">
      <c r="A36" s="84" t="s">
        <v>32</v>
      </c>
      <c r="B36" s="85"/>
      <c r="C36" s="85"/>
      <c r="D36" s="85"/>
      <c r="E36" s="85"/>
      <c r="F36" s="85"/>
    </row>
    <row r="37" spans="1:6" ht="13.8" thickBot="1" x14ac:dyDescent="0.3">
      <c r="B37" s="86"/>
      <c r="C37" s="86"/>
      <c r="D37" s="87"/>
      <c r="E37" s="88"/>
      <c r="F37" s="89"/>
    </row>
    <row r="38" spans="1:6" x14ac:dyDescent="0.25">
      <c r="A38" s="122" t="s">
        <v>33</v>
      </c>
      <c r="B38" s="125" t="s">
        <v>15</v>
      </c>
      <c r="C38" s="127" t="s">
        <v>34</v>
      </c>
      <c r="D38" s="128"/>
      <c r="E38" s="127" t="s">
        <v>35</v>
      </c>
      <c r="F38" s="128"/>
    </row>
    <row r="39" spans="1:6" x14ac:dyDescent="0.25">
      <c r="A39" s="123"/>
      <c r="B39" s="126"/>
      <c r="C39" s="90" t="s">
        <v>36</v>
      </c>
      <c r="D39" s="91" t="s">
        <v>37</v>
      </c>
      <c r="E39" s="90" t="s">
        <v>36</v>
      </c>
      <c r="F39" s="91" t="s">
        <v>37</v>
      </c>
    </row>
    <row r="40" spans="1:6" ht="13.8" thickBot="1" x14ac:dyDescent="0.3">
      <c r="A40" s="124"/>
      <c r="B40" s="115"/>
      <c r="C40" s="129" t="s">
        <v>44</v>
      </c>
      <c r="D40" s="129"/>
      <c r="E40" s="129"/>
      <c r="F40" s="130"/>
    </row>
    <row r="41" spans="1:6" ht="13.8" thickBot="1" x14ac:dyDescent="0.3">
      <c r="A41" s="92" t="s">
        <v>38</v>
      </c>
      <c r="B41" s="93">
        <v>1</v>
      </c>
      <c r="C41" s="94">
        <v>1299446</v>
      </c>
      <c r="D41" s="95">
        <v>2991237</v>
      </c>
      <c r="E41" s="94">
        <v>1271895.58</v>
      </c>
      <c r="F41" s="96">
        <v>2934509.74</v>
      </c>
    </row>
    <row r="42" spans="1:6" x14ac:dyDescent="0.25">
      <c r="A42" s="79"/>
      <c r="B42" s="86"/>
      <c r="C42" s="97"/>
      <c r="D42" s="97"/>
      <c r="E42" s="97"/>
      <c r="F42" s="97"/>
    </row>
    <row r="44" spans="1:6" ht="15.6" x14ac:dyDescent="0.25">
      <c r="A44" s="84" t="s">
        <v>39</v>
      </c>
      <c r="B44" s="86"/>
      <c r="C44" s="86"/>
      <c r="D44" s="87"/>
      <c r="E44" s="88"/>
    </row>
    <row r="45" spans="1:6" ht="13.8" thickBot="1" x14ac:dyDescent="0.3">
      <c r="A45" s="79"/>
      <c r="B45" s="86"/>
      <c r="C45" s="98"/>
      <c r="D45" s="98"/>
    </row>
    <row r="46" spans="1:6" x14ac:dyDescent="0.25">
      <c r="A46" s="112" t="s">
        <v>33</v>
      </c>
      <c r="B46" s="114" t="s">
        <v>15</v>
      </c>
      <c r="C46" s="116" t="s">
        <v>40</v>
      </c>
      <c r="D46" s="117"/>
      <c r="E46" s="99"/>
    </row>
    <row r="47" spans="1:6" ht="13.8" thickBot="1" x14ac:dyDescent="0.3">
      <c r="A47" s="113"/>
      <c r="B47" s="115"/>
      <c r="C47" s="100" t="s">
        <v>41</v>
      </c>
      <c r="D47" s="101">
        <v>43889</v>
      </c>
      <c r="E47" s="33"/>
    </row>
    <row r="48" spans="1:6" ht="13.8" thickBot="1" x14ac:dyDescent="0.3">
      <c r="A48" s="92" t="s">
        <v>38</v>
      </c>
      <c r="B48" s="58">
        <v>1</v>
      </c>
      <c r="C48" s="118">
        <v>122723052.93000001</v>
      </c>
      <c r="D48" s="119"/>
      <c r="E48" s="102"/>
    </row>
    <row r="50" spans="1:6" ht="52.8" x14ac:dyDescent="0.3">
      <c r="A50" s="103" t="s">
        <v>42</v>
      </c>
      <c r="B50" s="104"/>
      <c r="C50" s="104"/>
      <c r="D50" s="105"/>
      <c r="E50" s="105"/>
      <c r="F50" s="106"/>
    </row>
  </sheetData>
  <mergeCells count="11">
    <mergeCell ref="E12:F12"/>
    <mergeCell ref="A38:A40"/>
    <mergeCell ref="B38:B40"/>
    <mergeCell ref="C38:D38"/>
    <mergeCell ref="E38:F38"/>
    <mergeCell ref="C40:F40"/>
    <mergeCell ref="A46:A47"/>
    <mergeCell ref="B46:B47"/>
    <mergeCell ref="C46:D46"/>
    <mergeCell ref="C48:D48"/>
    <mergeCell ref="A12:B1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workbookViewId="0">
      <selection activeCell="H36" sqref="H3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43921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104699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14251</v>
      </c>
      <c r="F21" s="65">
        <f>(F22+F23)</f>
        <v>13.611400299907352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9051</v>
      </c>
      <c r="F22" s="65">
        <f>E22/E20*100</f>
        <v>8.6447817075616769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5200</v>
      </c>
      <c r="F23" s="65">
        <f>E23/E20*100</f>
        <v>4.966618592345676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89438</v>
      </c>
      <c r="F27" s="65">
        <f>+F28+F29+F30</f>
        <v>85.423929550425498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89438</v>
      </c>
      <c r="F29" s="65">
        <f>E29/$E$20*100</f>
        <v>85.423929550425498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1010</v>
      </c>
      <c r="F32" s="78">
        <f>E32/$E$20*100</f>
        <v>0.96467014966714115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45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11267831</v>
      </c>
      <c r="D40" s="95">
        <v>5216094</v>
      </c>
      <c r="E40" s="94">
        <v>7987854</v>
      </c>
      <c r="F40" s="96">
        <v>3943992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43921</v>
      </c>
      <c r="E46" s="33"/>
    </row>
    <row r="47" spans="1:6" ht="13.8" thickBot="1" x14ac:dyDescent="0.3">
      <c r="A47" s="92" t="s">
        <v>38</v>
      </c>
      <c r="B47" s="58">
        <v>1</v>
      </c>
      <c r="C47" s="118">
        <v>98335952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9"/>
  <sheetViews>
    <sheetView workbookViewId="0">
      <selection activeCell="G6" sqref="G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43951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124193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16031</v>
      </c>
      <c r="F21" s="65">
        <f>(F22+F23)</f>
        <v>12.908134919037305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10831</v>
      </c>
      <c r="F22" s="65">
        <f>E22/E20*100</f>
        <v>8.721103443833389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5200</v>
      </c>
      <c r="F23" s="65">
        <f>E23/E20*100</f>
        <v>4.1870314752039164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107478</v>
      </c>
      <c r="F27" s="65">
        <f>+F28+F29+F30</f>
        <v>86.541109402301259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107478</v>
      </c>
      <c r="F29" s="65">
        <f>E29/$E$20*100</f>
        <v>86.541109402301259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684</v>
      </c>
      <c r="F32" s="78">
        <f>E32/$E$20*100</f>
        <v>0.55075567866143826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47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14551759</v>
      </c>
      <c r="D40" s="95">
        <v>887373</v>
      </c>
      <c r="E40" s="94">
        <v>10433263</v>
      </c>
      <c r="F40" s="96">
        <v>632085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43951</v>
      </c>
      <c r="E46" s="33"/>
    </row>
    <row r="47" spans="1:6" ht="13.8" thickBot="1" x14ac:dyDescent="0.3">
      <c r="A47" s="92" t="s">
        <v>38</v>
      </c>
      <c r="B47" s="58">
        <v>1</v>
      </c>
      <c r="C47" s="118">
        <v>119067641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9"/>
  <sheetViews>
    <sheetView topLeftCell="A16" workbookViewId="0">
      <selection activeCell="H22" sqref="H2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43982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128078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17633</v>
      </c>
      <c r="F21" s="65">
        <f>(F22+F23)</f>
        <v>13.76739174565499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12433</v>
      </c>
      <c r="F22" s="65">
        <f>E22/E20*100</f>
        <v>9.7073658239510294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5200</v>
      </c>
      <c r="F23" s="65">
        <f>E23/E20*100</f>
        <v>4.0600259217039616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109602</v>
      </c>
      <c r="F27" s="65">
        <f>+F28+F29+F30</f>
        <v>85.574415590499541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109602</v>
      </c>
      <c r="F29" s="65">
        <f>E29/$E$20*100</f>
        <v>85.574415590499541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843</v>
      </c>
      <c r="F32" s="78">
        <f>E32/$E$20*100</f>
        <v>0.65819266384546915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48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6212554</v>
      </c>
      <c r="D40" s="95">
        <v>2384822</v>
      </c>
      <c r="E40" s="94">
        <v>4634414</v>
      </c>
      <c r="F40" s="96">
        <v>1768242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43982</v>
      </c>
      <c r="E46" s="33"/>
    </row>
    <row r="47" spans="1:6" ht="13.8" thickBot="1" x14ac:dyDescent="0.3">
      <c r="A47" s="92" t="s">
        <v>38</v>
      </c>
      <c r="B47" s="58">
        <v>1</v>
      </c>
      <c r="C47" s="118">
        <v>124887518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9"/>
  <sheetViews>
    <sheetView topLeftCell="A16" workbookViewId="0">
      <selection activeCell="L33" sqref="L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44012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143923</v>
      </c>
      <c r="F20" s="60">
        <f>+F21+F24+F27+F32</f>
        <v>100.00000000000001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15274</v>
      </c>
      <c r="F21" s="65">
        <f>(F22+F23)</f>
        <v>10.612619247792223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10074</v>
      </c>
      <c r="F22" s="65">
        <f>E22/E20*100</f>
        <v>6.9995761622534278</v>
      </c>
    </row>
    <row r="23" spans="1:8" x14ac:dyDescent="0.25">
      <c r="A23" s="66" t="s">
        <v>22</v>
      </c>
      <c r="B23" s="67"/>
      <c r="C23" s="67"/>
      <c r="D23" s="63">
        <v>5</v>
      </c>
      <c r="E23" s="64">
        <v>5200</v>
      </c>
      <c r="F23" s="65">
        <f>E23/E20*100</f>
        <v>3.6130430855387954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127510</v>
      </c>
      <c r="F27" s="65">
        <f>+F28+F29+F30</f>
        <v>88.59598535327919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127510</v>
      </c>
      <c r="F29" s="65">
        <f>E29/$E$20*100</f>
        <v>88.59598535327919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1139</v>
      </c>
      <c r="F32" s="78">
        <f>E32/$E$20*100</f>
        <v>0.79139539892859379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49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17999812</v>
      </c>
      <c r="D40" s="95">
        <v>2149088</v>
      </c>
      <c r="E40" s="94">
        <v>14393848</v>
      </c>
      <c r="F40" s="96">
        <v>1707699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v>44012</v>
      </c>
      <c r="E46" s="33"/>
    </row>
    <row r="47" spans="1:6" ht="13.8" thickBot="1" x14ac:dyDescent="0.3">
      <c r="A47" s="92" t="s">
        <v>38</v>
      </c>
      <c r="B47" s="58">
        <v>1</v>
      </c>
      <c r="C47" s="118">
        <v>141094638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9"/>
  <sheetViews>
    <sheetView topLeftCell="A35" workbookViewId="0">
      <selection activeCell="G1" sqref="G1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44043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146675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12359</v>
      </c>
      <c r="F21" s="65">
        <f>(F22+F23)</f>
        <v>8.4261121527185949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12359</v>
      </c>
      <c r="F22" s="65">
        <f>E22/E20*100</f>
        <v>8.4261121527185949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132967</v>
      </c>
      <c r="F27" s="65">
        <f>+F28+F29+F30</f>
        <v>90.654167376853593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132967</v>
      </c>
      <c r="F29" s="65">
        <f>E29/$E$20*100</f>
        <v>90.654167376853593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1349</v>
      </c>
      <c r="F32" s="78">
        <f>E32/$E$20*100</f>
        <v>0.91972047042781657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50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10150425</v>
      </c>
      <c r="D40" s="95">
        <v>6644502</v>
      </c>
      <c r="E40" s="94">
        <v>8369018</v>
      </c>
      <c r="F40" s="96">
        <v>5541678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44043</v>
      </c>
      <c r="E46" s="33"/>
    </row>
    <row r="47" spans="1:6" ht="13.8" thickBot="1" x14ac:dyDescent="0.3">
      <c r="A47" s="92" t="s">
        <v>38</v>
      </c>
      <c r="B47" s="58">
        <v>1</v>
      </c>
      <c r="C47" s="118">
        <v>145232582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49"/>
  <sheetViews>
    <sheetView workbookViewId="0">
      <selection activeCell="I18" sqref="I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44074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155777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12162</v>
      </c>
      <c r="F21" s="65">
        <f>(F22+F23)</f>
        <v>7.807314301854575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12162</v>
      </c>
      <c r="F22" s="65">
        <f>E22/E20*100</f>
        <v>7.807314301854575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142811</v>
      </c>
      <c r="F27" s="65">
        <f>+F28+F29+F30</f>
        <v>91.676563292398754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142811</v>
      </c>
      <c r="F29" s="65">
        <f>E29/$E$20*100</f>
        <v>91.676563292398754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804</v>
      </c>
      <c r="F32" s="78">
        <f>E32/$E$20*100</f>
        <v>0.51612240574667634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51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11411162</v>
      </c>
      <c r="D40" s="95">
        <v>2998702</v>
      </c>
      <c r="E40" s="94">
        <v>9365797</v>
      </c>
      <c r="F40" s="96">
        <v>2467694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44074</v>
      </c>
      <c r="E46" s="33"/>
    </row>
    <row r="47" spans="1:6" ht="13.8" thickBot="1" x14ac:dyDescent="0.3">
      <c r="A47" s="92" t="s">
        <v>38</v>
      </c>
      <c r="B47" s="58">
        <v>1</v>
      </c>
      <c r="C47" s="118">
        <v>154380978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49"/>
  <sheetViews>
    <sheetView workbookViewId="0">
      <selection activeCell="G35" sqref="G35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46</v>
      </c>
      <c r="B8" s="111" t="s">
        <v>38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31"/>
      <c r="B14" s="31"/>
      <c r="C14" s="32"/>
      <c r="D14" s="15"/>
      <c r="E14" s="33"/>
      <c r="F14" s="33"/>
    </row>
    <row r="15" spans="1:6" x14ac:dyDescent="0.25">
      <c r="A15" s="35"/>
      <c r="B15" s="36"/>
      <c r="C15" s="36"/>
      <c r="D15" s="36"/>
      <c r="E15" s="37"/>
      <c r="F15" s="15"/>
    </row>
    <row r="16" spans="1:6" ht="15.6" x14ac:dyDescent="0.25">
      <c r="A16" s="38" t="s">
        <v>13</v>
      </c>
      <c r="B16" s="39"/>
      <c r="C16" s="39"/>
      <c r="D16" s="40"/>
      <c r="E16" s="40"/>
      <c r="F16" s="40"/>
    </row>
    <row r="17" spans="1:8" ht="13.8" thickBot="1" x14ac:dyDescent="0.3">
      <c r="A17" s="41"/>
      <c r="B17" s="41"/>
      <c r="C17" s="41"/>
      <c r="D17" s="42"/>
      <c r="E17" s="42"/>
      <c r="F17" s="42"/>
    </row>
    <row r="18" spans="1:8" ht="39.6" x14ac:dyDescent="0.3">
      <c r="A18" s="43" t="s">
        <v>14</v>
      </c>
      <c r="B18" s="44"/>
      <c r="C18" s="45"/>
      <c r="D18" s="46" t="s">
        <v>15</v>
      </c>
      <c r="E18" s="47" t="s">
        <v>16</v>
      </c>
      <c r="F18" s="48" t="s">
        <v>17</v>
      </c>
    </row>
    <row r="19" spans="1:8" ht="13.8" thickBot="1" x14ac:dyDescent="0.3">
      <c r="A19" s="49"/>
      <c r="B19" s="50"/>
      <c r="C19" s="51"/>
      <c r="D19" s="52"/>
      <c r="E19" s="53" t="s">
        <v>18</v>
      </c>
      <c r="F19" s="54">
        <v>44104</v>
      </c>
      <c r="G19" s="55"/>
    </row>
    <row r="20" spans="1:8" x14ac:dyDescent="0.25">
      <c r="A20" s="56" t="s">
        <v>19</v>
      </c>
      <c r="B20" s="57"/>
      <c r="C20" s="57"/>
      <c r="D20" s="58">
        <v>1</v>
      </c>
      <c r="E20" s="59">
        <f>E21+E24+E27+E32</f>
        <v>161436</v>
      </c>
      <c r="F20" s="60">
        <f>+F21+F24+F27+F32</f>
        <v>100</v>
      </c>
    </row>
    <row r="21" spans="1:8" x14ac:dyDescent="0.25">
      <c r="A21" s="61" t="s">
        <v>20</v>
      </c>
      <c r="B21" s="62"/>
      <c r="C21" s="62"/>
      <c r="D21" s="63">
        <v>3</v>
      </c>
      <c r="E21" s="64">
        <f>E22+E23</f>
        <v>13572</v>
      </c>
      <c r="F21" s="65">
        <f>(F22+F23)</f>
        <v>8.4070467553705495</v>
      </c>
    </row>
    <row r="22" spans="1:8" x14ac:dyDescent="0.25">
      <c r="A22" s="66" t="s">
        <v>21</v>
      </c>
      <c r="B22" s="67"/>
      <c r="C22" s="67"/>
      <c r="D22" s="63">
        <v>4</v>
      </c>
      <c r="E22" s="64">
        <v>13572</v>
      </c>
      <c r="F22" s="65">
        <f>E22/E20*100</f>
        <v>8.4070467553705495</v>
      </c>
    </row>
    <row r="23" spans="1:8" hidden="1" x14ac:dyDescent="0.25">
      <c r="A23" s="66" t="s">
        <v>22</v>
      </c>
      <c r="B23" s="67"/>
      <c r="C23" s="67"/>
      <c r="D23" s="63">
        <v>5</v>
      </c>
      <c r="E23" s="64">
        <v>0</v>
      </c>
      <c r="F23" s="65">
        <f>E23/E20*100</f>
        <v>0</v>
      </c>
    </row>
    <row r="24" spans="1:8" hidden="1" x14ac:dyDescent="0.25">
      <c r="A24" s="61" t="s">
        <v>23</v>
      </c>
      <c r="B24" s="67"/>
      <c r="C24" s="67"/>
      <c r="D24" s="63">
        <v>9</v>
      </c>
      <c r="E24" s="64">
        <f>E25+E25</f>
        <v>0</v>
      </c>
      <c r="F24" s="65">
        <f>+F25+F26</f>
        <v>0</v>
      </c>
    </row>
    <row r="25" spans="1:8" hidden="1" x14ac:dyDescent="0.25">
      <c r="A25" s="66" t="s">
        <v>24</v>
      </c>
      <c r="B25" s="67"/>
      <c r="C25" s="67"/>
      <c r="D25" s="63">
        <v>10</v>
      </c>
      <c r="E25" s="64">
        <v>0</v>
      </c>
      <c r="F25" s="65">
        <f>E25/$E$20*100</f>
        <v>0</v>
      </c>
    </row>
    <row r="26" spans="1:8" hidden="1" x14ac:dyDescent="0.25">
      <c r="A26" s="66" t="s">
        <v>25</v>
      </c>
      <c r="B26" s="67"/>
      <c r="C26" s="67"/>
      <c r="D26" s="63">
        <v>11</v>
      </c>
      <c r="E26" s="64">
        <v>0</v>
      </c>
      <c r="F26" s="65">
        <f>E26/$E$20*100</f>
        <v>0</v>
      </c>
    </row>
    <row r="27" spans="1:8" x14ac:dyDescent="0.25">
      <c r="A27" s="61" t="s">
        <v>26</v>
      </c>
      <c r="B27" s="67"/>
      <c r="C27" s="67"/>
      <c r="D27" s="63">
        <v>12</v>
      </c>
      <c r="E27" s="64">
        <f>E28+E29</f>
        <v>147637</v>
      </c>
      <c r="F27" s="65">
        <f>+F28+F29+F30</f>
        <v>91.452340246289552</v>
      </c>
    </row>
    <row r="28" spans="1:8" hidden="1" x14ac:dyDescent="0.25">
      <c r="A28" s="66" t="s">
        <v>27</v>
      </c>
      <c r="B28" s="67"/>
      <c r="C28" s="67"/>
      <c r="D28" s="63">
        <v>13</v>
      </c>
      <c r="E28" s="64">
        <v>0</v>
      </c>
      <c r="F28" s="65">
        <f>E28/$E$20*100</f>
        <v>0</v>
      </c>
      <c r="H28" s="68"/>
    </row>
    <row r="29" spans="1:8" x14ac:dyDescent="0.25">
      <c r="A29" s="66" t="s">
        <v>28</v>
      </c>
      <c r="B29" s="67"/>
      <c r="C29" s="67"/>
      <c r="D29" s="63">
        <v>14</v>
      </c>
      <c r="E29" s="64">
        <v>147637</v>
      </c>
      <c r="F29" s="65">
        <f>E29/$E$20*100</f>
        <v>91.452340246289552</v>
      </c>
      <c r="H29" s="68"/>
    </row>
    <row r="30" spans="1:8" hidden="1" x14ac:dyDescent="0.25">
      <c r="A30" s="66" t="s">
        <v>29</v>
      </c>
      <c r="B30" s="67"/>
      <c r="C30" s="67"/>
      <c r="D30" s="63">
        <v>15</v>
      </c>
      <c r="E30" s="64">
        <v>0</v>
      </c>
      <c r="F30" s="65">
        <f t="shared" ref="F30:F31" si="0">E30/$E$20*100</f>
        <v>0</v>
      </c>
    </row>
    <row r="31" spans="1:8" hidden="1" x14ac:dyDescent="0.25">
      <c r="A31" s="69" t="s">
        <v>30</v>
      </c>
      <c r="B31" s="70"/>
      <c r="C31" s="70"/>
      <c r="D31" s="71">
        <v>24</v>
      </c>
      <c r="E31" s="72">
        <v>0</v>
      </c>
      <c r="F31" s="73">
        <f t="shared" si="0"/>
        <v>0</v>
      </c>
    </row>
    <row r="32" spans="1:8" ht="13.8" thickBot="1" x14ac:dyDescent="0.3">
      <c r="A32" s="74" t="s">
        <v>31</v>
      </c>
      <c r="B32" s="75"/>
      <c r="C32" s="75"/>
      <c r="D32" s="76">
        <v>24</v>
      </c>
      <c r="E32" s="77">
        <v>227</v>
      </c>
      <c r="F32" s="78">
        <f>E32/$E$20*100</f>
        <v>0.1406129983398994</v>
      </c>
    </row>
    <row r="33" spans="1:6" x14ac:dyDescent="0.25">
      <c r="A33" s="79"/>
      <c r="B33" s="80"/>
      <c r="C33" s="80"/>
      <c r="D33" s="81"/>
      <c r="E33" s="82"/>
      <c r="F33" s="83"/>
    </row>
    <row r="34" spans="1:6" x14ac:dyDescent="0.25">
      <c r="A34" s="79"/>
      <c r="B34" s="80"/>
      <c r="C34" s="80"/>
      <c r="D34" s="81"/>
      <c r="E34" s="82"/>
      <c r="F34" s="83"/>
    </row>
    <row r="35" spans="1:6" ht="15.6" x14ac:dyDescent="0.25">
      <c r="A35" s="84" t="s">
        <v>32</v>
      </c>
      <c r="B35" s="85"/>
      <c r="C35" s="85"/>
      <c r="D35" s="85"/>
      <c r="E35" s="85"/>
      <c r="F35" s="85"/>
    </row>
    <row r="36" spans="1:6" ht="13.8" thickBot="1" x14ac:dyDescent="0.3">
      <c r="B36" s="86"/>
      <c r="C36" s="86"/>
      <c r="D36" s="87"/>
      <c r="E36" s="88"/>
      <c r="F36" s="89"/>
    </row>
    <row r="37" spans="1:6" x14ac:dyDescent="0.25">
      <c r="A37" s="122" t="s">
        <v>33</v>
      </c>
      <c r="B37" s="125" t="s">
        <v>15</v>
      </c>
      <c r="C37" s="127" t="s">
        <v>34</v>
      </c>
      <c r="D37" s="128"/>
      <c r="E37" s="127" t="s">
        <v>35</v>
      </c>
      <c r="F37" s="128"/>
    </row>
    <row r="38" spans="1:6" x14ac:dyDescent="0.25">
      <c r="A38" s="123"/>
      <c r="B38" s="126"/>
      <c r="C38" s="90" t="s">
        <v>36</v>
      </c>
      <c r="D38" s="91" t="s">
        <v>37</v>
      </c>
      <c r="E38" s="90" t="s">
        <v>36</v>
      </c>
      <c r="F38" s="91" t="s">
        <v>37</v>
      </c>
    </row>
    <row r="39" spans="1:6" ht="13.8" thickBot="1" x14ac:dyDescent="0.3">
      <c r="A39" s="124"/>
      <c r="B39" s="115"/>
      <c r="C39" s="129" t="s">
        <v>52</v>
      </c>
      <c r="D39" s="129"/>
      <c r="E39" s="129"/>
      <c r="F39" s="130"/>
    </row>
    <row r="40" spans="1:6" ht="13.8" thickBot="1" x14ac:dyDescent="0.3">
      <c r="A40" s="92" t="s">
        <v>38</v>
      </c>
      <c r="B40" s="93">
        <v>1</v>
      </c>
      <c r="C40" s="94">
        <v>6681884</v>
      </c>
      <c r="D40" s="95">
        <v>5090080</v>
      </c>
      <c r="E40" s="94">
        <v>5514721</v>
      </c>
      <c r="F40" s="96">
        <v>4209897</v>
      </c>
    </row>
    <row r="41" spans="1:6" x14ac:dyDescent="0.25">
      <c r="A41" s="79"/>
      <c r="B41" s="86"/>
      <c r="C41" s="97"/>
      <c r="D41" s="97"/>
      <c r="E41" s="97"/>
      <c r="F41" s="97"/>
    </row>
    <row r="43" spans="1:6" ht="15.6" x14ac:dyDescent="0.25">
      <c r="A43" s="84" t="s">
        <v>39</v>
      </c>
      <c r="B43" s="86"/>
      <c r="C43" s="86"/>
      <c r="D43" s="87"/>
      <c r="E43" s="88"/>
    </row>
    <row r="44" spans="1:6" ht="13.8" thickBot="1" x14ac:dyDescent="0.3">
      <c r="A44" s="79"/>
      <c r="B44" s="86"/>
      <c r="C44" s="98"/>
      <c r="D44" s="98"/>
    </row>
    <row r="45" spans="1:6" x14ac:dyDescent="0.25">
      <c r="A45" s="112" t="s">
        <v>33</v>
      </c>
      <c r="B45" s="114" t="s">
        <v>15</v>
      </c>
      <c r="C45" s="116" t="s">
        <v>40</v>
      </c>
      <c r="D45" s="117"/>
      <c r="E45" s="99"/>
    </row>
    <row r="46" spans="1:6" ht="13.8" thickBot="1" x14ac:dyDescent="0.3">
      <c r="A46" s="113"/>
      <c r="B46" s="115"/>
      <c r="C46" s="100" t="s">
        <v>41</v>
      </c>
      <c r="D46" s="101">
        <f>F19</f>
        <v>44104</v>
      </c>
      <c r="E46" s="33"/>
    </row>
    <row r="47" spans="1:6" ht="13.8" thickBot="1" x14ac:dyDescent="0.3">
      <c r="A47" s="92" t="s">
        <v>38</v>
      </c>
      <c r="B47" s="58">
        <v>1</v>
      </c>
      <c r="C47" s="118">
        <v>153955111</v>
      </c>
      <c r="D47" s="119"/>
      <c r="E47" s="102"/>
    </row>
    <row r="49" spans="1:6" ht="52.8" x14ac:dyDescent="0.3">
      <c r="A49" s="103" t="s">
        <v>42</v>
      </c>
      <c r="B49" s="104"/>
      <c r="C49" s="104"/>
      <c r="D49" s="105"/>
      <c r="E49" s="105"/>
      <c r="F49" s="106"/>
    </row>
  </sheetData>
  <mergeCells count="9">
    <mergeCell ref="C47:D47"/>
    <mergeCell ref="A37:A39"/>
    <mergeCell ref="B37:B39"/>
    <mergeCell ref="C37:D37"/>
    <mergeCell ref="E37:F37"/>
    <mergeCell ref="C39:F39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2021-01-08T19:39:55Z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2020-11-24T10:26:21Z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28b3e018-5bbd-4d18-a0b4-6e730ca3c553</vt:lpwstr>
  </property>
  <property fmtid="{D5CDD505-2E9C-101B-9397-08002B2CF9AE}" pid="8" name="MSIP_Label_2a6524ed-fb1a-49fd-bafe-15c5e5ffd047_ContentBits">
    <vt:lpwstr>0</vt:lpwstr>
  </property>
</Properties>
</file>