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C324CF10-F13C-4577-91AE-1F740F4B5AE2}" xr6:coauthVersionLast="46" xr6:coauthVersionMax="46" xr10:uidLastSave="{00000000-0000-0000-0000-000000000000}"/>
  <bookViews>
    <workbookView xWindow="-108" yWindow="-108" windowWidth="23256" windowHeight="12576" tabRatio="907" firstSheet="5" activeTab="11" xr2:uid="{00000000-000D-0000-FFFF-FFFF00000000}"/>
  </bookViews>
  <sheets>
    <sheet name="leden 2021" sheetId="37" r:id="rId1"/>
    <sheet name="únor 2021" sheetId="38" r:id="rId2"/>
    <sheet name="březen 2021" sheetId="39" r:id="rId3"/>
    <sheet name="duben 2021" sheetId="40" r:id="rId4"/>
    <sheet name="květen 2021" sheetId="41" r:id="rId5"/>
    <sheet name="červen 2021" sheetId="42" r:id="rId6"/>
    <sheet name="červenec 2021" sheetId="43" r:id="rId7"/>
    <sheet name="srpen 2021" sheetId="44" r:id="rId8"/>
    <sheet name="září 2021" sheetId="45" r:id="rId9"/>
    <sheet name="říjen 2021" sheetId="46" r:id="rId10"/>
    <sheet name="listopad 2021" sheetId="47" r:id="rId11"/>
    <sheet name="prosinec 2021" sheetId="48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7" i="48" l="1"/>
  <c r="E28" i="48"/>
  <c r="E25" i="48"/>
  <c r="E22" i="48"/>
  <c r="D47" i="47"/>
  <c r="E28" i="47"/>
  <c r="E25" i="47"/>
  <c r="E22" i="47"/>
  <c r="D47" i="46"/>
  <c r="E28" i="46"/>
  <c r="E25" i="46"/>
  <c r="E22" i="46"/>
  <c r="D47" i="45"/>
  <c r="E28" i="45"/>
  <c r="E25" i="45"/>
  <c r="E22" i="45"/>
  <c r="E21" i="48" l="1"/>
  <c r="F26" i="48" s="1"/>
  <c r="E21" i="47"/>
  <c r="F31" i="47" s="1"/>
  <c r="F33" i="47"/>
  <c r="F27" i="47"/>
  <c r="F23" i="47"/>
  <c r="F29" i="47"/>
  <c r="F24" i="47"/>
  <c r="E21" i="46"/>
  <c r="F31" i="46" s="1"/>
  <c r="E21" i="45"/>
  <c r="F32" i="45" s="1"/>
  <c r="E28" i="44"/>
  <c r="E25" i="44"/>
  <c r="E22" i="44"/>
  <c r="F33" i="48" l="1"/>
  <c r="F29" i="48"/>
  <c r="F27" i="48"/>
  <c r="F25" i="48" s="1"/>
  <c r="F24" i="48"/>
  <c r="F30" i="48"/>
  <c r="F23" i="48"/>
  <c r="F31" i="48"/>
  <c r="F32" i="48"/>
  <c r="F26" i="47"/>
  <c r="F30" i="47"/>
  <c r="F28" i="47" s="1"/>
  <c r="F32" i="47"/>
  <c r="F22" i="47"/>
  <c r="F25" i="47"/>
  <c r="F32" i="46"/>
  <c r="F24" i="46"/>
  <c r="F33" i="46"/>
  <c r="F26" i="46"/>
  <c r="F23" i="46"/>
  <c r="F29" i="46"/>
  <c r="F27" i="46"/>
  <c r="F30" i="46"/>
  <c r="F26" i="45"/>
  <c r="F24" i="45"/>
  <c r="F29" i="45"/>
  <c r="F33" i="45"/>
  <c r="F30" i="45"/>
  <c r="F23" i="45"/>
  <c r="F31" i="45"/>
  <c r="F27" i="45"/>
  <c r="E21" i="44"/>
  <c r="F33" i="44" s="1"/>
  <c r="E28" i="43"/>
  <c r="E25" i="43"/>
  <c r="E22" i="43"/>
  <c r="E21" i="43" s="1"/>
  <c r="F28" i="48" l="1"/>
  <c r="F22" i="48"/>
  <c r="F21" i="48" s="1"/>
  <c r="F21" i="47"/>
  <c r="F25" i="46"/>
  <c r="F28" i="46"/>
  <c r="F22" i="46"/>
  <c r="F22" i="45"/>
  <c r="F28" i="45"/>
  <c r="F25" i="45"/>
  <c r="F23" i="44"/>
  <c r="F29" i="44"/>
  <c r="F30" i="44"/>
  <c r="F32" i="44"/>
  <c r="F24" i="44"/>
  <c r="F31" i="44"/>
  <c r="F26" i="44"/>
  <c r="F27" i="44"/>
  <c r="F33" i="43"/>
  <c r="F26" i="43"/>
  <c r="F32" i="43"/>
  <c r="F31" i="43"/>
  <c r="F30" i="43"/>
  <c r="F24" i="43"/>
  <c r="F27" i="43"/>
  <c r="F29" i="43"/>
  <c r="F23" i="43"/>
  <c r="E28" i="42"/>
  <c r="E25" i="42"/>
  <c r="E22" i="42"/>
  <c r="F21" i="46" l="1"/>
  <c r="F21" i="45"/>
  <c r="F22" i="44"/>
  <c r="F28" i="44"/>
  <c r="F25" i="44"/>
  <c r="F25" i="43"/>
  <c r="F22" i="43"/>
  <c r="F28" i="43"/>
  <c r="E21" i="42"/>
  <c r="F33" i="42" s="1"/>
  <c r="F24" i="42"/>
  <c r="E28" i="41"/>
  <c r="E25" i="41"/>
  <c r="E22" i="41"/>
  <c r="F21" i="44" l="1"/>
  <c r="F21" i="43"/>
  <c r="F30" i="42"/>
  <c r="F29" i="42"/>
  <c r="F28" i="42" s="1"/>
  <c r="F32" i="42"/>
  <c r="F31" i="42"/>
  <c r="F27" i="42"/>
  <c r="F26" i="42"/>
  <c r="F25" i="42" s="1"/>
  <c r="F23" i="42"/>
  <c r="F22" i="42"/>
  <c r="E21" i="41"/>
  <c r="F33" i="41" s="1"/>
  <c r="E28" i="40"/>
  <c r="E25" i="40"/>
  <c r="E22" i="40"/>
  <c r="F21" i="42" l="1"/>
  <c r="F23" i="41"/>
  <c r="F32" i="41"/>
  <c r="F26" i="41"/>
  <c r="F25" i="41" s="1"/>
  <c r="F31" i="41"/>
  <c r="F24" i="41"/>
  <c r="F29" i="41"/>
  <c r="F28" i="41" s="1"/>
  <c r="F30" i="41"/>
  <c r="F27" i="41"/>
  <c r="E21" i="40"/>
  <c r="F32" i="40" s="1"/>
  <c r="E28" i="39"/>
  <c r="E25" i="39"/>
  <c r="E22" i="39"/>
  <c r="F22" i="41" l="1"/>
  <c r="F21" i="41"/>
  <c r="F24" i="40"/>
  <c r="F33" i="40"/>
  <c r="F26" i="40"/>
  <c r="F27" i="40"/>
  <c r="F23" i="40"/>
  <c r="F31" i="40"/>
  <c r="F29" i="40"/>
  <c r="F30" i="40"/>
  <c r="E21" i="39"/>
  <c r="F33" i="39" s="1"/>
  <c r="E28" i="38"/>
  <c r="E25" i="38"/>
  <c r="E22" i="38"/>
  <c r="F22" i="40" l="1"/>
  <c r="F25" i="40"/>
  <c r="F28" i="40"/>
  <c r="F29" i="39"/>
  <c r="F28" i="39" s="1"/>
  <c r="F24" i="39"/>
  <c r="F32" i="39"/>
  <c r="F26" i="39"/>
  <c r="F31" i="39"/>
  <c r="F30" i="39"/>
  <c r="F23" i="39"/>
  <c r="F22" i="39" s="1"/>
  <c r="F27" i="39"/>
  <c r="F25" i="39"/>
  <c r="E21" i="38"/>
  <c r="F26" i="38" s="1"/>
  <c r="E28" i="37"/>
  <c r="E25" i="37"/>
  <c r="E22" i="37"/>
  <c r="F21" i="40" l="1"/>
  <c r="F21" i="39"/>
  <c r="F33" i="38"/>
  <c r="F30" i="38"/>
  <c r="F23" i="38"/>
  <c r="F27" i="38"/>
  <c r="F29" i="38"/>
  <c r="F24" i="38"/>
  <c r="F31" i="38"/>
  <c r="F32" i="38"/>
  <c r="F25" i="38"/>
  <c r="E21" i="37"/>
  <c r="F33" i="37" s="1"/>
  <c r="F28" i="38" l="1"/>
  <c r="F22" i="38"/>
  <c r="F21" i="38" s="1"/>
  <c r="F31" i="37"/>
  <c r="F27" i="37"/>
  <c r="F23" i="37"/>
  <c r="F26" i="37"/>
  <c r="F29" i="37"/>
  <c r="F30" i="37"/>
  <c r="F24" i="37"/>
  <c r="F32" i="37"/>
  <c r="F25" i="37" l="1"/>
  <c r="F28" i="37"/>
  <c r="F22" i="37"/>
  <c r="F21" i="37" l="1"/>
</calcChain>
</file>

<file path=xl/sharedStrings.xml><?xml version="1.0" encoding="utf-8"?>
<sst xmlns="http://schemas.openxmlformats.org/spreadsheetml/2006/main" count="624" uniqueCount="56">
  <si>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</si>
  <si>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</si>
  <si>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</si>
  <si>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udržitelného rozvoje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</si>
  <si>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</si>
  <si>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</si>
  <si>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</si>
  <si>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</si>
  <si>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</si>
  <si>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</si>
  <si>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</si>
  <si>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</si>
  <si>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A4 - Pravidelných investic CZ0008474434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</si>
  <si>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</si>
  <si>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</si>
  <si>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</si>
  <si>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</si>
  <si>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</si>
  <si>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</si>
  <si>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</si>
  <si>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</si>
  <si>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</si>
  <si>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</si>
  <si>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</si>
  <si>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</si>
  <si>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</si>
  <si>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</si>
  <si>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</si>
  <si>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</si>
  <si>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</si>
  <si>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</si>
  <si>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</si>
  <si>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</si>
  <si>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</si>
  <si>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</si>
  <si>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</si>
  <si>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</si>
  <si>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</si>
  <si>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CZ0008474400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</si>
  <si>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</si>
  <si>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</si>
  <si>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</si>
  <si>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</si>
  <si>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ISIN</t>
  </si>
  <si>
    <t>za období 1.1. - 31.1.2021</t>
  </si>
  <si>
    <t>za období 1.2. - 28.2.2021</t>
  </si>
  <si>
    <t>za období 1.3. - 31.3.2021</t>
  </si>
  <si>
    <t>za období 1.4. - 30.4.2021</t>
  </si>
  <si>
    <t>za období 1.5. - 31.5.2021</t>
  </si>
  <si>
    <t>za období 1.6. - 30.6.2021</t>
  </si>
  <si>
    <t>za období 1.7. - 31.7.2021</t>
  </si>
  <si>
    <t>za období 1.8. - 31.8.2021</t>
  </si>
  <si>
    <t>za období 1.9. - 30.9.2021</t>
  </si>
  <si>
    <t>za období 1.10. - 31.10.2021</t>
  </si>
  <si>
    <t>za období 1.11. - 30.11.2021</t>
  </si>
  <si>
    <t>za období 1.12. - 31.12.2021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</si>
</sst>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2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6" xfId="1" applyNumberFormat="1" applyBorder="1" applyAlignment="1">
      <alignment horizontal="right" indent="1"/>
    </xf>
    <xf numFmtId="3" fontId="1" fillId="0" borderId="40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3" fontId="21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6" fillId="0" borderId="0" xfId="1" applyFont="1" applyFill="1" applyAlignment="1" applyProtection="1">
      <alignment horizontal="center"/>
      <protection hidden="1"/>
    </xf>
    <xf numFmtId="0" fontId="6" fillId="0" borderId="4" xfId="1" applyFont="1" applyFill="1" applyBorder="1" applyAlignment="1" applyProtection="1">
      <alignment horizontal="center"/>
      <protection hidden="1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1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E354D73-9B76-4CAA-90AE-0F105ED7EF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DA46860-8FCD-4235-978D-630069F23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734093-6762-41A7-B7EF-C51332F4DF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11B8C2-0A82-4918-9F9C-C6FA6D58A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4AAD13-D1A0-470C-82AD-2511E9DA42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2F86018-70A7-4BB3-A49F-83DB334BAE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33F3669-3A97-4B89-A329-B8B240FEA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C8C4C5-9075-4CA0-8527-75521B7265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4F851E6-CC07-4C60-BDA3-071BA18A4A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332D17-64ED-476D-ABBB-A2A1F73C6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7BE5416-5C2A-4F50-BA58-52AB413565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5ED5E4-AC5E-40FC-AE73-D5998B336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A8B94-5B0C-4514-84C5-2863151A591D}">
  <sheetPr>
    <pageSetUpPr fitToPage="1"/>
  </sheetPr>
  <dimension ref="A1:K52"/>
  <sheetViews>
    <sheetView topLeftCell="A13" workbookViewId="0">
      <selection activeCell="J44" sqref="J4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44227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2258538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112964</v>
      </c>
      <c r="F22" s="60">
        <f>+F23+F24</f>
        <v>5.0016426555585962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112964</v>
      </c>
      <c r="F23" s="60">
        <f>(E23/E21)*100</f>
        <v>5.0016426555585962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2112382</v>
      </c>
      <c r="F28" s="60">
        <f>+F29+F30+F31</f>
        <v>93.52873407487499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2112382</v>
      </c>
      <c r="F30" s="60">
        <f>E30/$E$21*100</f>
        <v>93.52873407487499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 t="shared" ref="F31:F32" si="0"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 t="shared" si="0"/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33192</v>
      </c>
      <c r="F33" s="72">
        <f>E33/$E$21*100</f>
        <v>1.4696232695664186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/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44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52692241</v>
      </c>
      <c r="D41" s="89">
        <v>22064069</v>
      </c>
      <c r="E41" s="88">
        <v>62349271</v>
      </c>
      <c r="F41" s="90">
        <v>26095629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v>44227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2220844500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A9FB8-DD70-48E4-A8B8-242DBF42EECC}">
  <sheetPr>
    <pageSetUpPr fitToPage="1"/>
  </sheetPr>
  <dimension ref="A1:K52"/>
  <sheetViews>
    <sheetView workbookViewId="0">
      <selection activeCell="H22" sqref="H2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44500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3290163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99208</v>
      </c>
      <c r="F22" s="60">
        <f>+F23+F24</f>
        <v>3.0152913396691896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91708</v>
      </c>
      <c r="F23" s="60">
        <f>(E23/E21)*100</f>
        <v>2.7873391075153418</v>
      </c>
      <c r="H23" s="82"/>
      <c r="I23" s="31"/>
      <c r="J23" s="31"/>
      <c r="K23" s="31"/>
    </row>
    <row r="24" spans="1:11" x14ac:dyDescent="0.25">
      <c r="A24" s="61" t="s">
        <v>22</v>
      </c>
      <c r="B24" s="62"/>
      <c r="C24" s="62"/>
      <c r="D24" s="58">
        <v>5</v>
      </c>
      <c r="E24" s="59">
        <v>7500</v>
      </c>
      <c r="F24" s="60">
        <f>(E24/E21)*100</f>
        <v>0.22795223215384769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3157065</v>
      </c>
      <c r="F28" s="60">
        <f>+F29+F30+F31</f>
        <v>95.954668507304959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3157065</v>
      </c>
      <c r="F30" s="60">
        <f>E30/$E$21*100</f>
        <v>95.954668507304959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 t="shared" ref="F31:F32" si="0"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 t="shared" si="0"/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33890</v>
      </c>
      <c r="F33" s="72">
        <f>E33/$E$21*100</f>
        <v>1.0300401530258529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/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53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110558377</v>
      </c>
      <c r="D41" s="89">
        <v>27741585</v>
      </c>
      <c r="E41" s="88">
        <v>139067511</v>
      </c>
      <c r="F41" s="90">
        <v>34914896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f>F20</f>
        <v>44500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3229501739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25E4D-0BC8-49A2-8052-06C3EBE1DB96}">
  <sheetPr>
    <pageSetUpPr fitToPage="1"/>
  </sheetPr>
  <dimension ref="A1:K52"/>
  <sheetViews>
    <sheetView workbookViewId="0">
      <selection activeCell="D23" sqref="D2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44530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3402851</v>
      </c>
      <c r="F21" s="55">
        <f>+F22+F25+F28+F33</f>
        <v>100.00000000000001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127505</v>
      </c>
      <c r="F22" s="60">
        <f>+F23+F24</f>
        <v>3.7470050848538481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115255</v>
      </c>
      <c r="F23" s="60">
        <f>(E23/E21)*100</f>
        <v>3.3870128312994021</v>
      </c>
      <c r="H23" s="82"/>
      <c r="I23" s="31"/>
      <c r="J23" s="31"/>
      <c r="K23" s="31"/>
    </row>
    <row r="24" spans="1:11" x14ac:dyDescent="0.25">
      <c r="A24" s="61" t="s">
        <v>22</v>
      </c>
      <c r="B24" s="62"/>
      <c r="C24" s="62"/>
      <c r="D24" s="58">
        <v>5</v>
      </c>
      <c r="E24" s="59">
        <v>12250</v>
      </c>
      <c r="F24" s="60">
        <f>(E24/E21)*100</f>
        <v>0.35999225355444597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3264905</v>
      </c>
      <c r="F28" s="60">
        <f>+F29+F30+F31</f>
        <v>95.946163966626813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3264905</v>
      </c>
      <c r="F30" s="60">
        <f>E30/$E$21*100</f>
        <v>95.946163966626813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 t="shared" ref="F31:F32" si="0"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 t="shared" si="0"/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10441</v>
      </c>
      <c r="F33" s="72">
        <f>E33/$E$21*100</f>
        <v>0.3068309485193445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/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54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129488064</v>
      </c>
      <c r="D41" s="89">
        <v>41687210</v>
      </c>
      <c r="E41" s="88">
        <v>165989742</v>
      </c>
      <c r="F41" s="90">
        <v>53390979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f>F20</f>
        <v>44530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3359749581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DE518-C79B-4AA8-9F16-EAAC5B3A6422}">
  <sheetPr>
    <pageSetUpPr fitToPage="1"/>
  </sheetPr>
  <dimension ref="A1:K52"/>
  <sheetViews>
    <sheetView tabSelected="1" workbookViewId="0">
      <selection activeCell="G4" sqref="G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44561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3567561</v>
      </c>
      <c r="F21" s="55">
        <f>+F22+F25+F28+F33</f>
        <v>100.00000000000001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155726</v>
      </c>
      <c r="F22" s="60">
        <f>+F23+F24</f>
        <v>4.3650550053664112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155726</v>
      </c>
      <c r="F23" s="60">
        <f>(E23/E21)*100</f>
        <v>4.3650550053664112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3351750</v>
      </c>
      <c r="F28" s="60">
        <f>+F29+F30+F31</f>
        <v>93.950741136591645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3351750</v>
      </c>
      <c r="F30" s="60">
        <f>E30/$E$21*100</f>
        <v>93.950741136591645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 t="shared" ref="F31:F32" si="0"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 t="shared" si="0"/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60085</v>
      </c>
      <c r="F33" s="72">
        <f>E33/$E$21*100</f>
        <v>1.6842038580419507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/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55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124225416</v>
      </c>
      <c r="D41" s="89">
        <v>32990012</v>
      </c>
      <c r="E41" s="88">
        <v>158965427</v>
      </c>
      <c r="F41" s="90">
        <v>42205565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f>F20</f>
        <v>44561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3495745768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F9BA6-D98F-4AF8-859E-00FFEE919A73}">
  <sheetPr>
    <pageSetUpPr fitToPage="1"/>
  </sheetPr>
  <dimension ref="A1:K52"/>
  <sheetViews>
    <sheetView workbookViewId="0">
      <selection activeCell="G17" sqref="G1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44255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2308927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111650</v>
      </c>
      <c r="F22" s="60">
        <f>+F23+F24</f>
        <v>4.8355794704639861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111650</v>
      </c>
      <c r="F23" s="60">
        <f>(E23/E21)*100</f>
        <v>4.8355794704639861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2166743</v>
      </c>
      <c r="F28" s="60">
        <f>+F29+F30+F31</f>
        <v>93.841988074980293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2166743</v>
      </c>
      <c r="F30" s="60">
        <f>E30/$E$21*100</f>
        <v>93.841988074980293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 t="shared" ref="F31:F32" si="0"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 t="shared" si="0"/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30534</v>
      </c>
      <c r="F33" s="72">
        <f>E33/$E$21*100</f>
        <v>1.3224324545557309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/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45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52388883</v>
      </c>
      <c r="D41" s="89">
        <v>20042825</v>
      </c>
      <c r="E41" s="88">
        <v>62325115</v>
      </c>
      <c r="F41" s="90">
        <v>23780108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v>44255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2261822038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D3222-C3B5-467B-93C3-21A1CF4DF63F}">
  <sheetPr>
    <pageSetUpPr fitToPage="1"/>
  </sheetPr>
  <dimension ref="A1:K52"/>
  <sheetViews>
    <sheetView topLeftCell="A45" workbookViewId="0">
      <selection activeCell="H10" sqref="H1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44286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2439669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117865</v>
      </c>
      <c r="F22" s="60">
        <f>+F23+F24</f>
        <v>4.8311881652797979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117865</v>
      </c>
      <c r="F23" s="60">
        <f>(E23/E21)*100</f>
        <v>4.8311881652797979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2283477</v>
      </c>
      <c r="F28" s="60">
        <f>+F29+F30+F31</f>
        <v>93.597820032143701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2283477</v>
      </c>
      <c r="F30" s="60">
        <f>E30/$E$21*100</f>
        <v>93.597820032143701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 t="shared" ref="F31:F32" si="0"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 t="shared" si="0"/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38327</v>
      </c>
      <c r="F33" s="72">
        <f>E33/$E$21*100</f>
        <v>1.5709918025764971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/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46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59840074</v>
      </c>
      <c r="D41" s="89">
        <v>14133911</v>
      </c>
      <c r="E41" s="88">
        <v>71534545</v>
      </c>
      <c r="F41" s="90">
        <v>16869016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v>44286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2385802925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06E86-78F5-45EF-9D8F-008771E3B199}">
  <sheetPr>
    <pageSetUpPr fitToPage="1"/>
  </sheetPr>
  <dimension ref="A1:K52"/>
  <sheetViews>
    <sheetView workbookViewId="0">
      <selection activeCell="F10" sqref="F1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44316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2541846</v>
      </c>
      <c r="F21" s="55">
        <f>+F22+F25+F28+F33</f>
        <v>100.00000000000001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146653</v>
      </c>
      <c r="F22" s="60">
        <f>+F23+F24</f>
        <v>5.7695470142565677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146653</v>
      </c>
      <c r="F23" s="60">
        <f>(E23/E21)*100</f>
        <v>5.7695470142565677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2345083</v>
      </c>
      <c r="F28" s="60">
        <f>+F29+F30+F31</f>
        <v>92.259051099083109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2345083</v>
      </c>
      <c r="F30" s="60">
        <f>E30/$E$21*100</f>
        <v>92.259051099083109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 t="shared" ref="F31:F32" si="0"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 t="shared" si="0"/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50110</v>
      </c>
      <c r="F33" s="72">
        <f>E33/$E$21*100</f>
        <v>1.9714018866603247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/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47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75921088</v>
      </c>
      <c r="D41" s="89">
        <v>18901037</v>
      </c>
      <c r="E41" s="88">
        <v>92723146</v>
      </c>
      <c r="F41" s="90">
        <v>23062998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v>44316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2469322686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B798F-4CD1-4EDE-9D4C-AC4D6C87E47E}">
  <sheetPr>
    <pageSetUpPr fitToPage="1"/>
  </sheetPr>
  <dimension ref="A1:K52"/>
  <sheetViews>
    <sheetView workbookViewId="0">
      <selection activeCell="G16" sqref="G1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44347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2646461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117037</v>
      </c>
      <c r="F22" s="60">
        <f>+F23+F24</f>
        <v>4.4223965514700581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117037</v>
      </c>
      <c r="F23" s="60">
        <f>(E23/E21)*100</f>
        <v>4.4223965514700581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2469357</v>
      </c>
      <c r="F28" s="60">
        <f>+F29+F30+F31</f>
        <v>93.307893069272509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2469357</v>
      </c>
      <c r="F30" s="60">
        <f>E30/$E$21*100</f>
        <v>93.307893069272509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 t="shared" ref="F31:F32" si="0"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 t="shared" si="0"/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60067</v>
      </c>
      <c r="F33" s="72">
        <f>E33/$E$21*100</f>
        <v>2.2697103792574307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/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48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99705652</v>
      </c>
      <c r="D41" s="89">
        <v>11928836</v>
      </c>
      <c r="E41" s="88">
        <v>121163602</v>
      </c>
      <c r="F41" s="90">
        <v>14500724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v>44347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2569956915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A1A68-D335-49AF-BA2D-4A6CB40719AD}">
  <sheetPr>
    <pageSetUpPr fitToPage="1"/>
  </sheetPr>
  <dimension ref="A1:K52"/>
  <sheetViews>
    <sheetView workbookViewId="0">
      <selection activeCell="G10" sqref="G1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44377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2796082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100192</v>
      </c>
      <c r="F22" s="60">
        <f>+F23+F24</f>
        <v>3.5832997744701336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100192</v>
      </c>
      <c r="F23" s="60">
        <f>(E23/E21)*100</f>
        <v>3.5832997744701336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2628907</v>
      </c>
      <c r="F28" s="60">
        <f>+F29+F30+F31</f>
        <v>94.021098093689673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2628907</v>
      </c>
      <c r="F30" s="60">
        <f>E30/$E$21*100</f>
        <v>94.021098093689673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 t="shared" ref="F31:F32" si="0"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 t="shared" si="0"/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66983</v>
      </c>
      <c r="F33" s="72">
        <f>E33/$E$21*100</f>
        <v>2.3956021318401968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/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49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84349572</v>
      </c>
      <c r="D41" s="89">
        <v>17355975</v>
      </c>
      <c r="E41" s="88">
        <v>103473044</v>
      </c>
      <c r="F41" s="90">
        <v>21262246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v>44377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2699147914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C8D85-0D52-4929-AD31-72AE688F0781}">
  <sheetPr>
    <pageSetUpPr fitToPage="1"/>
  </sheetPr>
  <dimension ref="A1:K52"/>
  <sheetViews>
    <sheetView topLeftCell="A13" workbookViewId="0">
      <selection activeCell="E34" sqref="E3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44408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2908936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121646</v>
      </c>
      <c r="F22" s="60">
        <f>+F23+F24</f>
        <v>4.1818039310593287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121646</v>
      </c>
      <c r="F23" s="60">
        <f>(E23/E21)*100</f>
        <v>4.1818039310593287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2728223</v>
      </c>
      <c r="F28" s="60">
        <f>+F29+F30+F31</f>
        <v>93.787659817885299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2728223</v>
      </c>
      <c r="F30" s="60">
        <f>E30/$E$21*100</f>
        <v>93.787659817885299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 t="shared" ref="F31:F32" si="0"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 t="shared" si="0"/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59067</v>
      </c>
      <c r="F33" s="72">
        <f>E33/$E$21*100</f>
        <v>2.0305362510553686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/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50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85120781</v>
      </c>
      <c r="D41" s="89">
        <v>23783963</v>
      </c>
      <c r="E41" s="88">
        <v>106461260.28</v>
      </c>
      <c r="F41" s="90">
        <v>29679851.469999999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v>44408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2816095514.1100001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D5535-3419-47BD-99F6-EC90DF94FC25}">
  <sheetPr>
    <pageSetUpPr fitToPage="1"/>
  </sheetPr>
  <dimension ref="A1:K52"/>
  <sheetViews>
    <sheetView workbookViewId="0">
      <selection activeCell="E33" sqref="E3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44439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3106550</v>
      </c>
      <c r="F21" s="55">
        <f>+F22+F25+F28+F33</f>
        <v>100.00000000000001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138967</v>
      </c>
      <c r="F22" s="60">
        <f>+F23+F24</f>
        <v>4.4733546860665374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138967</v>
      </c>
      <c r="F23" s="60">
        <f>(E23/E21)*100</f>
        <v>4.4733546860665374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2906427</v>
      </c>
      <c r="F28" s="60">
        <f>+F29+F30+F31</f>
        <v>93.55803061273761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2906427</v>
      </c>
      <c r="F30" s="60">
        <f>E30/$E$21*100</f>
        <v>93.55803061273761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 t="shared" ref="F31:F32" si="0"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 t="shared" si="0"/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61156</v>
      </c>
      <c r="F33" s="72">
        <f>E33/$E$21*100</f>
        <v>1.9686147011958606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/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51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129801679</v>
      </c>
      <c r="D41" s="89">
        <v>21606116</v>
      </c>
      <c r="E41" s="88">
        <v>165057788</v>
      </c>
      <c r="F41" s="90">
        <v>27437321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v>44439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2993780159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CF318-3F7B-4141-B89F-519741142B09}">
  <sheetPr>
    <pageSetUpPr fitToPage="1"/>
  </sheetPr>
  <dimension ref="A1:K52"/>
  <sheetViews>
    <sheetView workbookViewId="0">
      <selection activeCell="E33" sqref="E3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44469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3187073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127641</v>
      </c>
      <c r="F22" s="60">
        <f>+F23+F24</f>
        <v>4.0049600369994662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127641</v>
      </c>
      <c r="F23" s="60">
        <f>(E23/E21)*100</f>
        <v>4.0049600369994662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3001999</v>
      </c>
      <c r="F28" s="60">
        <f>+F29+F30+F31</f>
        <v>94.192978949650666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3001999</v>
      </c>
      <c r="F30" s="60">
        <f>E30/$E$21*100</f>
        <v>94.192978949650666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 t="shared" ref="F31:F32" si="0"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 t="shared" si="0"/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57433</v>
      </c>
      <c r="F33" s="72">
        <f>E33/$E$21*100</f>
        <v>1.8020610133498667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/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52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133904079</v>
      </c>
      <c r="D41" s="89">
        <v>22794674</v>
      </c>
      <c r="E41" s="88">
        <v>170344881</v>
      </c>
      <c r="F41" s="90">
        <v>28997241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f>F20</f>
        <v>44469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3088987426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2022-01-07T09:17:13Z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2020-11-24T10:15:32Z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a052edd1-4084-4bec-aab8-eb6c49fe2cdd</vt:lpwstr>
  </property>
  <property fmtid="{D5CDD505-2E9C-101B-9397-08002B2CF9AE}" pid="8" name="MSIP_Label_2a6524ed-fb1a-49fd-bafe-15c5e5ffd047_ContentBits">
    <vt:lpwstr>0</vt:lpwstr>
  </property>
</Properties>
</file>