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5D4C92BA-D9D5-4C08-8526-893CF85D35B0}" xr6:coauthVersionLast="47" xr6:coauthVersionMax="47" xr10:uidLastSave="{00000000-0000-0000-0000-000000000000}"/>
  <bookViews>
    <workbookView xWindow="-108" yWindow="-108" windowWidth="23256" windowHeight="12576" tabRatio="973" firstSheet="3" activeTab="11" xr2:uid="{00000000-000D-0000-FFFF-FFFF00000000}"/>
  </bookViews>
  <sheets>
    <sheet name="leden 2022" sheetId="49" r:id="rId1"/>
    <sheet name="únor 2022" sheetId="50" r:id="rId2"/>
    <sheet name="březen 2022" sheetId="51" r:id="rId3"/>
    <sheet name="duben 2022" sheetId="52" r:id="rId4"/>
    <sheet name="květen 2022" sheetId="53" r:id="rId5"/>
    <sheet name="červen 2022" sheetId="54" r:id="rId6"/>
    <sheet name="červenec 2022" sheetId="55" r:id="rId7"/>
    <sheet name="srpen 2022" sheetId="56" r:id="rId8"/>
    <sheet name="září 2022" sheetId="57" r:id="rId9"/>
    <sheet name="říjen 2022" sheetId="58" r:id="rId10"/>
    <sheet name="listopad 2022" sheetId="59" r:id="rId11"/>
    <sheet name="prosinec 2022" sheetId="60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60" l="1"/>
  <c r="F33" i="60"/>
  <c r="F29" i="60"/>
  <c r="F23" i="60"/>
  <c r="F22" i="60"/>
  <c r="F21" i="60"/>
  <c r="D46" i="60"/>
  <c r="E29" i="60"/>
  <c r="E26" i="60"/>
  <c r="E23" i="60"/>
  <c r="E21" i="60"/>
  <c r="E20" i="60" l="1"/>
  <c r="F28" i="60" l="1"/>
  <c r="F24" i="60"/>
  <c r="F32" i="60"/>
  <c r="F31" i="60"/>
  <c r="F25" i="60"/>
  <c r="F30" i="60"/>
  <c r="F27" i="60"/>
  <c r="F26" i="60" l="1"/>
  <c r="D46" i="59" l="1"/>
  <c r="E29" i="59"/>
  <c r="E26" i="59"/>
  <c r="E23" i="59"/>
  <c r="E21" i="59"/>
  <c r="D46" i="58"/>
  <c r="E29" i="58"/>
  <c r="E26" i="58"/>
  <c r="E23" i="58"/>
  <c r="E21" i="58"/>
  <c r="D46" i="57"/>
  <c r="E29" i="57"/>
  <c r="E26" i="57"/>
  <c r="E23" i="57"/>
  <c r="E21" i="57"/>
  <c r="D46" i="56"/>
  <c r="E29" i="56"/>
  <c r="E26" i="56"/>
  <c r="E23" i="56"/>
  <c r="E21" i="56"/>
  <c r="D46" i="55"/>
  <c r="E29" i="55"/>
  <c r="E26" i="55"/>
  <c r="E23" i="55"/>
  <c r="E21" i="55"/>
  <c r="D46" i="54"/>
  <c r="E29" i="54"/>
  <c r="E26" i="54"/>
  <c r="E23" i="54"/>
  <c r="E21" i="54"/>
  <c r="E23" i="53"/>
  <c r="E20" i="53" s="1"/>
  <c r="E26" i="53"/>
  <c r="E29" i="53"/>
  <c r="D46" i="53"/>
  <c r="E21" i="53"/>
  <c r="D46" i="52"/>
  <c r="E29" i="52"/>
  <c r="E26" i="52"/>
  <c r="E23" i="52"/>
  <c r="E21" i="52"/>
  <c r="E29" i="51"/>
  <c r="E20" i="51"/>
  <c r="F21" i="51" s="1"/>
  <c r="E26" i="51"/>
  <c r="E23" i="51"/>
  <c r="D46" i="51"/>
  <c r="E21" i="51"/>
  <c r="E20" i="59" l="1"/>
  <c r="F33" i="59" s="1"/>
  <c r="E20" i="58"/>
  <c r="F27" i="58" s="1"/>
  <c r="E20" i="57"/>
  <c r="F33" i="57" s="1"/>
  <c r="E20" i="56"/>
  <c r="F21" i="56" s="1"/>
  <c r="E20" i="55"/>
  <c r="F21" i="55" s="1"/>
  <c r="E20" i="54"/>
  <c r="F21" i="54" s="1"/>
  <c r="F31" i="53"/>
  <c r="F27" i="53"/>
  <c r="F30" i="53"/>
  <c r="F32" i="53"/>
  <c r="F33" i="53"/>
  <c r="F28" i="53"/>
  <c r="F24" i="53"/>
  <c r="F23" i="53" s="1"/>
  <c r="F25" i="53"/>
  <c r="F21" i="53"/>
  <c r="F22" i="53"/>
  <c r="E20" i="52"/>
  <c r="F33" i="51"/>
  <c r="F30" i="51"/>
  <c r="F29" i="51" s="1"/>
  <c r="F31" i="51"/>
  <c r="F28" i="51"/>
  <c r="F27" i="51"/>
  <c r="F26" i="51" s="1"/>
  <c r="F25" i="51"/>
  <c r="F32" i="51"/>
  <c r="F24" i="51"/>
  <c r="F23" i="51" s="1"/>
  <c r="F20" i="51" s="1"/>
  <c r="F22" i="51"/>
  <c r="E20" i="50"/>
  <c r="F30" i="50" s="1"/>
  <c r="E29" i="50"/>
  <c r="E26" i="50"/>
  <c r="E23" i="50"/>
  <c r="D46" i="50"/>
  <c r="E21" i="50"/>
  <c r="F21" i="50" s="1"/>
  <c r="D46" i="49"/>
  <c r="E29" i="49"/>
  <c r="E26" i="49"/>
  <c r="E23" i="49"/>
  <c r="E21" i="49"/>
  <c r="F27" i="59" l="1"/>
  <c r="F28" i="59"/>
  <c r="F30" i="59"/>
  <c r="F25" i="59"/>
  <c r="F21" i="59"/>
  <c r="F24" i="59"/>
  <c r="F31" i="59"/>
  <c r="F32" i="59"/>
  <c r="F22" i="59"/>
  <c r="F21" i="58"/>
  <c r="F30" i="58"/>
  <c r="F25" i="58"/>
  <c r="F31" i="58"/>
  <c r="F32" i="58"/>
  <c r="F33" i="58"/>
  <c r="F28" i="58"/>
  <c r="F26" i="58" s="1"/>
  <c r="F22" i="58"/>
  <c r="F24" i="58"/>
  <c r="F27" i="57"/>
  <c r="F21" i="57"/>
  <c r="F24" i="57"/>
  <c r="F30" i="57"/>
  <c r="F31" i="57"/>
  <c r="F22" i="57"/>
  <c r="F32" i="57"/>
  <c r="F25" i="57"/>
  <c r="F28" i="57"/>
  <c r="F26" i="57" s="1"/>
  <c r="F27" i="56"/>
  <c r="F33" i="56"/>
  <c r="F32" i="56"/>
  <c r="F31" i="56"/>
  <c r="F25" i="56"/>
  <c r="F30" i="56"/>
  <c r="F24" i="56"/>
  <c r="F28" i="56"/>
  <c r="F22" i="56"/>
  <c r="F32" i="55"/>
  <c r="F27" i="55"/>
  <c r="F22" i="55"/>
  <c r="F24" i="55"/>
  <c r="F25" i="55"/>
  <c r="F33" i="55"/>
  <c r="F28" i="55"/>
  <c r="F31" i="55"/>
  <c r="F30" i="55"/>
  <c r="F25" i="54"/>
  <c r="F32" i="54"/>
  <c r="F24" i="54"/>
  <c r="F30" i="54"/>
  <c r="F33" i="54"/>
  <c r="F27" i="54"/>
  <c r="F22" i="54"/>
  <c r="F28" i="54"/>
  <c r="F31" i="54"/>
  <c r="F20" i="53"/>
  <c r="F29" i="53"/>
  <c r="F26" i="53"/>
  <c r="F31" i="52"/>
  <c r="F25" i="52"/>
  <c r="F32" i="52"/>
  <c r="F21" i="52"/>
  <c r="F28" i="52"/>
  <c r="F30" i="52"/>
  <c r="F22" i="52"/>
  <c r="F33" i="52"/>
  <c r="F27" i="52"/>
  <c r="F24" i="52"/>
  <c r="F29" i="50"/>
  <c r="F24" i="50"/>
  <c r="F23" i="50" s="1"/>
  <c r="F25" i="50"/>
  <c r="F27" i="50"/>
  <c r="F28" i="50"/>
  <c r="F33" i="50"/>
  <c r="F22" i="50"/>
  <c r="F31" i="50"/>
  <c r="F32" i="50"/>
  <c r="E20" i="49"/>
  <c r="F31" i="49" s="1"/>
  <c r="F23" i="59" l="1"/>
  <c r="F29" i="59"/>
  <c r="F26" i="59"/>
  <c r="F29" i="58"/>
  <c r="F23" i="58"/>
  <c r="F23" i="57"/>
  <c r="F29" i="57"/>
  <c r="F29" i="56"/>
  <c r="F23" i="56"/>
  <c r="F26" i="56"/>
  <c r="F26" i="55"/>
  <c r="F29" i="55"/>
  <c r="F23" i="55"/>
  <c r="F26" i="54"/>
  <c r="F23" i="54"/>
  <c r="F29" i="54"/>
  <c r="F26" i="52"/>
  <c r="F29" i="52"/>
  <c r="F23" i="52"/>
  <c r="F20" i="52" s="1"/>
  <c r="F26" i="50"/>
  <c r="F20" i="50"/>
  <c r="F21" i="49"/>
  <c r="F27" i="49"/>
  <c r="F22" i="49"/>
  <c r="F24" i="49"/>
  <c r="F32" i="49"/>
  <c r="F33" i="49"/>
  <c r="F28" i="49"/>
  <c r="F30" i="49"/>
  <c r="F29" i="49" s="1"/>
  <c r="F25" i="49"/>
  <c r="F20" i="59" l="1"/>
  <c r="F20" i="58"/>
  <c r="F20" i="57"/>
  <c r="F20" i="56"/>
  <c r="F20" i="55"/>
  <c r="F20" i="54"/>
  <c r="F23" i="49"/>
  <c r="F26" i="49"/>
  <c r="F20" i="49" l="1"/>
</calcChain>
</file>

<file path=xl/sharedStrings.xml><?xml version="1.0" encoding="utf-8"?>
<sst xmlns="http://schemas.openxmlformats.org/spreadsheetml/2006/main" count="624" uniqueCount="56">
  <si>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</si>
  <si>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</si>
  <si>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</si>
  <si>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alternativní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</si>
  <si>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</si>
  <si>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</si>
  <si>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</si>
  <si>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</si>
  <si>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</si>
  <si>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</si>
  <si>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</si>
  <si>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 fond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</si>
  <si>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</si>
  <si>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</si>
  <si>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</si>
  <si>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</si>
  <si>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</si>
  <si>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</si>
  <si>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</si>
  <si>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</si>
  <si>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</si>
  <si>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</si>
  <si>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</si>
  <si>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</si>
  <si>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</si>
  <si>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</si>
  <si>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</si>
  <si>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</si>
  <si>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</si>
  <si>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</si>
  <si>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</si>
  <si>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</si>
  <si>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</si>
  <si>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</si>
  <si>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</si>
  <si>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</si>
  <si>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</si>
  <si>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</si>
  <si>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</si>
  <si>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</si>
  <si>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Vydané vládními institucemi</t>
  </si>
  <si>
    <t xml:space="preserve">  Státní bezkupónové dluhopisy a ostatní cenné papíry přijímané centrální bankou k refinancování</t>
  </si>
  <si>
    <t>ISIN</t>
  </si>
  <si>
    <t>CZ0008474954</t>
  </si>
  <si>
    <t>za období 1.1.- 31.1.2022</t>
  </si>
  <si>
    <t>za období 1.2.- 28.2.2022</t>
  </si>
  <si>
    <t>za období 1.3.- 31.3.2022</t>
  </si>
  <si>
    <t>za období 1.4.- 30.4.2022</t>
  </si>
  <si>
    <t>za období 1.5.- 31.5.2022</t>
  </si>
  <si>
    <t>za období 1.6.- 30.6.2022</t>
  </si>
  <si>
    <t>za období 1.7.- 31.7.2022</t>
  </si>
  <si>
    <t>za období 1.8.- 31.8.2022</t>
  </si>
  <si>
    <t>za období 1.9.- 30.9.2022</t>
  </si>
  <si>
    <t>za období 1.10.- 31.10.2022</t>
  </si>
  <si>
    <t>za období 1.11.-30.11.2022</t>
  </si>
  <si>
    <t>za období 1.12.-31.12.2022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</si>
</sst>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8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left" vertical="center"/>
      <protection hidden="1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9" fillId="0" borderId="19" xfId="1" applyFont="1" applyFill="1" applyBorder="1" applyAlignment="1">
      <alignment vertical="center" wrapText="1"/>
    </xf>
    <xf numFmtId="0" fontId="18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8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3" fontId="21" fillId="0" borderId="21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2" xfId="1" applyNumberFormat="1" applyFont="1" applyFill="1" applyBorder="1" applyAlignment="1" applyProtection="1">
      <alignment horizontal="center" vertical="center"/>
    </xf>
    <xf numFmtId="0" fontId="18" fillId="0" borderId="0" xfId="1" applyFont="1" applyFill="1" applyBorder="1" applyAlignment="1" applyProtection="1">
      <alignment horizontal="center" vertical="center" wrapText="1"/>
    </xf>
    <xf numFmtId="3" fontId="10" fillId="0" borderId="0" xfId="1" applyNumberFormat="1" applyFont="1" applyFill="1" applyBorder="1" applyAlignment="1" applyProtection="1">
      <alignment horizontal="right" indent="1"/>
    </xf>
    <xf numFmtId="3" fontId="1" fillId="0" borderId="0" xfId="1" applyNumberFormat="1" applyBorder="1" applyAlignment="1">
      <alignment horizontal="right" indent="1"/>
    </xf>
    <xf numFmtId="3" fontId="4" fillId="0" borderId="0" xfId="1" applyNumberFormat="1" applyFont="1" applyFill="1" applyBorder="1" applyAlignment="1" applyProtection="1">
      <alignment horizontal="right" indent="1" shrinkToFit="1"/>
      <protection locked="0"/>
    </xf>
    <xf numFmtId="3" fontId="1" fillId="0" borderId="0" xfId="1" applyNumberFormat="1" applyFont="1" applyFill="1" applyBorder="1" applyAlignment="1" applyProtection="1">
      <alignment horizontal="right" indent="1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3" fillId="0" borderId="0" xfId="1" applyFont="1"/>
    <xf numFmtId="0" fontId="10" fillId="0" borderId="0" xfId="1" applyFont="1" applyFill="1" applyBorder="1" applyAlignment="1" applyProtection="1">
      <alignment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14" fontId="21" fillId="0" borderId="0" xfId="1" applyNumberFormat="1" applyFont="1" applyFill="1" applyBorder="1" applyAlignment="1">
      <alignment horizontal="left"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3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4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3" xfId="1" applyFont="1" applyFill="1" applyBorder="1" applyAlignment="1">
      <alignment horizontal="left" vertical="center" indent="1"/>
    </xf>
    <xf numFmtId="0" fontId="18" fillId="0" borderId="11" xfId="1" applyFont="1" applyFill="1" applyBorder="1" applyAlignment="1" applyProtection="1">
      <alignment horizontal="center" vertical="center" wrapText="1"/>
    </xf>
    <xf numFmtId="3" fontId="1" fillId="0" borderId="37" xfId="1" applyNumberFormat="1" applyBorder="1" applyAlignment="1">
      <alignment horizontal="right" indent="1"/>
    </xf>
    <xf numFmtId="3" fontId="1" fillId="0" borderId="1" xfId="1" applyNumberFormat="1" applyBorder="1" applyAlignment="1">
      <alignment horizontal="right" indent="1"/>
    </xf>
    <xf numFmtId="3" fontId="1" fillId="0" borderId="36" xfId="1" applyNumberFormat="1" applyBorder="1" applyAlignment="1">
      <alignment horizontal="right" indent="1"/>
    </xf>
    <xf numFmtId="0" fontId="18" fillId="0" borderId="36" xfId="1" applyFont="1" applyFill="1" applyBorder="1" applyAlignment="1" applyProtection="1">
      <alignment horizontal="center" vertical="center" wrapText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0" xfId="1" applyFont="1" applyBorder="1" applyAlignment="1">
      <alignment horizontal="center"/>
    </xf>
    <xf numFmtId="0" fontId="21" fillId="0" borderId="17" xfId="1" applyFont="1" applyFill="1" applyBorder="1" applyAlignment="1">
      <alignment horizontal="center" vertical="center"/>
    </xf>
    <xf numFmtId="0" fontId="21" fillId="0" borderId="25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2" xfId="1" applyFont="1" applyFill="1" applyBorder="1" applyAlignment="1">
      <alignment horizontal="center" vertical="center"/>
    </xf>
    <xf numFmtId="3" fontId="1" fillId="0" borderId="1" xfId="1" applyNumberFormat="1" applyBorder="1" applyAlignment="1">
      <alignment horizontal="right" indent="5"/>
    </xf>
    <xf numFmtId="3" fontId="1" fillId="0" borderId="3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1" fillId="0" borderId="18" xfId="1" applyFont="1" applyFill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28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29" xfId="1" applyFont="1" applyFill="1" applyBorder="1" applyAlignment="1">
      <alignment horizontal="center" vertical="distributed"/>
    </xf>
  </cellXfs>
  <cellStyles count="3">
    <cellStyle name="Normal" xfId="0" builtinId="0"/>
    <cellStyle name="Normal 2" xfId="1" xr:uid="{00000000-0005-0000-0000-000001000000}"/>
    <cellStyle name="normální_Denni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4FDF4F-A010-4585-801D-91750AB5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0B0C559-E2EF-4A60-AA1F-5B2A098E16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3220982-2B2A-4E40-8F24-6AD568EF7D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B00994-D420-48AE-9FF7-FB7DF86FC7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09D0AA4-C678-4E5D-832B-D55401850C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3CD4025-6D12-4F36-B055-968787226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0C828F4-23EE-438D-B05F-F3134451DE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0DADF67-8E93-4E95-823F-4470E63648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CD29A3B-3C28-436D-954F-8236A551D1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51CABB1-B7A8-4D6E-8A8D-8604A1844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276A8C1-CA7C-4A14-BA45-38AD11F00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6A2A973-985A-4732-B81B-5D133D4326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A75CC-EB3E-4765-9747-1C4D6C324FE4}">
  <sheetPr>
    <pageSetUpPr fitToPage="1"/>
  </sheetPr>
  <dimension ref="A1:F56"/>
  <sheetViews>
    <sheetView zoomScale="94" zoomScaleNormal="94" workbookViewId="0">
      <selection activeCell="I14" sqref="I14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9"/>
      <c r="B14" s="129"/>
      <c r="C14" s="15"/>
      <c r="D14" s="32"/>
      <c r="E14" s="23"/>
      <c r="F14" s="33"/>
    </row>
    <row r="15" spans="1:6" x14ac:dyDescent="0.25">
      <c r="A15" s="105"/>
      <c r="B15" s="105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44592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262514</v>
      </c>
      <c r="F20" s="55">
        <f>+F23+F26+F29+F33+F21</f>
        <v>100</v>
      </c>
    </row>
    <row r="21" spans="1:6" ht="29.25" hidden="1" customHeight="1" x14ac:dyDescent="0.25">
      <c r="A21" s="130" t="s">
        <v>41</v>
      </c>
      <c r="B21" s="131"/>
      <c r="C21" s="13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9364</v>
      </c>
      <c r="F23" s="60">
        <f>+F24+F25</f>
        <v>3.5670478526859521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8614</v>
      </c>
      <c r="F24" s="60">
        <f>E24/$E$20*100</f>
        <v>3.2813488042542494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750</v>
      </c>
      <c r="F25" s="60">
        <f>E25/$E$20*100</f>
        <v>0.28569904843170268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9677</v>
      </c>
      <c r="F26" s="60">
        <f>+F27+F28</f>
        <v>3.6862795888981155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9677</v>
      </c>
      <c r="F28" s="60">
        <f>E28/$E$20*100</f>
        <v>3.6862795888981155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242416</v>
      </c>
      <c r="F29" s="60">
        <f>+F30+F31</f>
        <v>92.344027366159523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242416</v>
      </c>
      <c r="F31" s="60">
        <f>E31/$E$20*100</f>
        <v>92.344027366159523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1057</v>
      </c>
      <c r="F33" s="67">
        <f>E33/E20*100</f>
        <v>0.40264519225641293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33" t="s">
        <v>31</v>
      </c>
      <c r="B38" s="136" t="s">
        <v>14</v>
      </c>
      <c r="C38" s="117" t="s">
        <v>32</v>
      </c>
      <c r="D38" s="118"/>
      <c r="E38" s="117" t="s">
        <v>33</v>
      </c>
      <c r="F38" s="118"/>
    </row>
    <row r="39" spans="1:6" x14ac:dyDescent="0.25">
      <c r="A39" s="134"/>
      <c r="B39" s="13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35"/>
      <c r="B40" s="124"/>
      <c r="C40" s="119" t="s">
        <v>44</v>
      </c>
      <c r="D40" s="119"/>
      <c r="E40" s="119"/>
      <c r="F40" s="120"/>
    </row>
    <row r="41" spans="1:6" ht="13.8" thickBot="1" x14ac:dyDescent="0.3">
      <c r="A41" s="98" t="s">
        <v>43</v>
      </c>
      <c r="B41" s="99">
        <v>1</v>
      </c>
      <c r="C41" s="100">
        <v>1597816</v>
      </c>
      <c r="D41" s="101">
        <v>4291524</v>
      </c>
      <c r="E41" s="102">
        <v>1963693</v>
      </c>
      <c r="F41" s="102">
        <v>5197408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21" t="s">
        <v>31</v>
      </c>
      <c r="B45" s="123" t="s">
        <v>14</v>
      </c>
      <c r="C45" s="125" t="s">
        <v>38</v>
      </c>
      <c r="D45" s="126"/>
      <c r="E45" s="91"/>
      <c r="F45" s="83"/>
    </row>
    <row r="46" spans="1:6" ht="13.8" thickBot="1" x14ac:dyDescent="0.3">
      <c r="A46" s="122"/>
      <c r="B46" s="124"/>
      <c r="C46" s="92" t="s">
        <v>39</v>
      </c>
      <c r="D46" s="93">
        <f>F19</f>
        <v>44592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27">
        <v>255660713</v>
      </c>
      <c r="D47" s="12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C47:D47"/>
    <mergeCell ref="A14:B14"/>
    <mergeCell ref="A21:C21"/>
    <mergeCell ref="A38:A40"/>
    <mergeCell ref="B38:B40"/>
    <mergeCell ref="C38:D38"/>
    <mergeCell ref="E38:F38"/>
    <mergeCell ref="C40:F40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5C8A6-936B-4B08-8B3E-36B539AB4ECC}">
  <sheetPr>
    <pageSetUpPr fitToPage="1"/>
  </sheetPr>
  <dimension ref="A1:F56"/>
  <sheetViews>
    <sheetView topLeftCell="A36" zoomScale="94" zoomScaleNormal="94" workbookViewId="0">
      <selection activeCell="F46" sqref="F46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9"/>
      <c r="B14" s="129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44865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212213</v>
      </c>
      <c r="F20" s="55">
        <f>F23+F26+F29+F33</f>
        <v>100</v>
      </c>
    </row>
    <row r="21" spans="1:6" ht="29.25" hidden="1" customHeight="1" x14ac:dyDescent="0.25">
      <c r="A21" s="130" t="s">
        <v>41</v>
      </c>
      <c r="B21" s="131"/>
      <c r="C21" s="13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5485</v>
      </c>
      <c r="F23" s="60">
        <f>+F24+F25</f>
        <v>2.5846672918247231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4735</v>
      </c>
      <c r="F24" s="60">
        <f>E24/$E$20*100</f>
        <v>2.2312487924867939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750</v>
      </c>
      <c r="F25" s="60">
        <f>E25/$E$20*100</f>
        <v>0.35341849933792935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10269</v>
      </c>
      <c r="F26" s="60">
        <f>+F27+F28</f>
        <v>4.8390060929349286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10269</v>
      </c>
      <c r="F28" s="60">
        <f>E28/$E$20*100</f>
        <v>4.8390060929349286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193720</v>
      </c>
      <c r="F29" s="60">
        <f>F30+F31</f>
        <v>91.285642255658232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193720</v>
      </c>
      <c r="F31" s="60">
        <f>E31/$E$20*100</f>
        <v>91.285642255658232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2739</v>
      </c>
      <c r="F33" s="67">
        <f>E33/E20*100</f>
        <v>1.290684359582118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33" t="s">
        <v>31</v>
      </c>
      <c r="B38" s="136" t="s">
        <v>14</v>
      </c>
      <c r="C38" s="117" t="s">
        <v>32</v>
      </c>
      <c r="D38" s="118"/>
      <c r="E38" s="117" t="s">
        <v>33</v>
      </c>
      <c r="F38" s="118"/>
    </row>
    <row r="39" spans="1:6" x14ac:dyDescent="0.25">
      <c r="A39" s="134"/>
      <c r="B39" s="13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35"/>
      <c r="B40" s="124"/>
      <c r="C40" s="119" t="s">
        <v>53</v>
      </c>
      <c r="D40" s="119"/>
      <c r="E40" s="119"/>
      <c r="F40" s="120"/>
    </row>
    <row r="41" spans="1:6" ht="13.8" thickBot="1" x14ac:dyDescent="0.3">
      <c r="A41" s="98" t="s">
        <v>43</v>
      </c>
      <c r="B41" s="99">
        <v>1</v>
      </c>
      <c r="C41" s="100">
        <v>75744</v>
      </c>
      <c r="D41" s="101">
        <v>4390805</v>
      </c>
      <c r="E41" s="102">
        <v>83887</v>
      </c>
      <c r="F41" s="102">
        <v>4888170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21" t="s">
        <v>31</v>
      </c>
      <c r="B45" s="123" t="s">
        <v>14</v>
      </c>
      <c r="C45" s="125" t="s">
        <v>38</v>
      </c>
      <c r="D45" s="126"/>
      <c r="E45" s="91"/>
      <c r="F45" s="83"/>
    </row>
    <row r="46" spans="1:6" ht="13.8" thickBot="1" x14ac:dyDescent="0.3">
      <c r="A46" s="122"/>
      <c r="B46" s="124"/>
      <c r="C46" s="92" t="s">
        <v>39</v>
      </c>
      <c r="D46" s="93">
        <f>F19</f>
        <v>44865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27">
        <v>211297937</v>
      </c>
      <c r="D47" s="12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C47:D47"/>
    <mergeCell ref="A14:B14"/>
    <mergeCell ref="A21:C21"/>
    <mergeCell ref="A38:A40"/>
    <mergeCell ref="B38:B40"/>
    <mergeCell ref="C38:D38"/>
    <mergeCell ref="E38:F38"/>
    <mergeCell ref="C40:F40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0D91E-B811-4722-9B64-71D9D5DC94FD}">
  <sheetPr>
    <pageSetUpPr fitToPage="1"/>
  </sheetPr>
  <dimension ref="A1:F56"/>
  <sheetViews>
    <sheetView zoomScale="94" zoomScaleNormal="94" workbookViewId="0">
      <selection activeCell="K9" sqref="K9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9"/>
      <c r="B14" s="129"/>
      <c r="C14" s="15"/>
      <c r="D14" s="32"/>
      <c r="E14" s="23"/>
      <c r="F14" s="33"/>
    </row>
    <row r="15" spans="1:6" x14ac:dyDescent="0.25">
      <c r="A15" s="115"/>
      <c r="B15" s="115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44895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213273</v>
      </c>
      <c r="F20" s="55">
        <f>F23+F26+F29+F33</f>
        <v>100</v>
      </c>
    </row>
    <row r="21" spans="1:6" ht="29.25" hidden="1" customHeight="1" x14ac:dyDescent="0.25">
      <c r="A21" s="130" t="s">
        <v>41</v>
      </c>
      <c r="B21" s="131"/>
      <c r="C21" s="13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15424</v>
      </c>
      <c r="F23" s="60">
        <f>+F24+F25</f>
        <v>7.2320453128150302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14674</v>
      </c>
      <c r="F24" s="60">
        <f>E24/$E$20*100</f>
        <v>6.8803833584185528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750</v>
      </c>
      <c r="F25" s="60">
        <f>E25/$E$20*100</f>
        <v>0.35166195439647774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10374</v>
      </c>
      <c r="F26" s="60">
        <f>+F27+F28</f>
        <v>4.8641881532120808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10374</v>
      </c>
      <c r="F28" s="60">
        <f>E28/$E$20*100</f>
        <v>4.8641881532120808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184072</v>
      </c>
      <c r="F29" s="60">
        <f>F30+F31</f>
        <v>86.308159026224601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184072</v>
      </c>
      <c r="F31" s="60">
        <f>E31/$E$20*100</f>
        <v>86.308159026224601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3403</v>
      </c>
      <c r="F33" s="67">
        <f>E33/E20*100</f>
        <v>1.595607507748285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33" t="s">
        <v>31</v>
      </c>
      <c r="B38" s="136" t="s">
        <v>14</v>
      </c>
      <c r="C38" s="117" t="s">
        <v>32</v>
      </c>
      <c r="D38" s="118"/>
      <c r="E38" s="117" t="s">
        <v>33</v>
      </c>
      <c r="F38" s="118"/>
    </row>
    <row r="39" spans="1:6" x14ac:dyDescent="0.25">
      <c r="A39" s="134"/>
      <c r="B39" s="13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35"/>
      <c r="B40" s="124"/>
      <c r="C40" s="119" t="s">
        <v>54</v>
      </c>
      <c r="D40" s="119"/>
      <c r="E40" s="119"/>
      <c r="F40" s="120"/>
    </row>
    <row r="41" spans="1:6" ht="13.8" thickBot="1" x14ac:dyDescent="0.3">
      <c r="A41" s="98" t="s">
        <v>43</v>
      </c>
      <c r="B41" s="99">
        <v>1</v>
      </c>
      <c r="C41" s="100">
        <v>1477550</v>
      </c>
      <c r="D41" s="101">
        <v>5184678</v>
      </c>
      <c r="E41" s="102">
        <v>1674221</v>
      </c>
      <c r="F41" s="102">
        <v>5947192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21" t="s">
        <v>31</v>
      </c>
      <c r="B45" s="123" t="s">
        <v>14</v>
      </c>
      <c r="C45" s="125" t="s">
        <v>38</v>
      </c>
      <c r="D45" s="126"/>
      <c r="E45" s="91"/>
      <c r="F45" s="83"/>
    </row>
    <row r="46" spans="1:6" ht="13.8" thickBot="1" x14ac:dyDescent="0.3">
      <c r="A46" s="122"/>
      <c r="B46" s="124"/>
      <c r="C46" s="92" t="s">
        <v>39</v>
      </c>
      <c r="D46" s="93">
        <f>F19</f>
        <v>44895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27">
        <v>212575900</v>
      </c>
      <c r="D47" s="12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C47:D47"/>
    <mergeCell ref="A14:B14"/>
    <mergeCell ref="A21:C21"/>
    <mergeCell ref="A38:A40"/>
    <mergeCell ref="B38:B40"/>
    <mergeCell ref="C38:D38"/>
    <mergeCell ref="E38:F38"/>
    <mergeCell ref="C40:F40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19C1E-2902-4EDD-9ECD-720BE52CDFAE}">
  <sheetPr>
    <pageSetUpPr fitToPage="1"/>
  </sheetPr>
  <dimension ref="A1:F56"/>
  <sheetViews>
    <sheetView tabSelected="1" zoomScale="94" zoomScaleNormal="94" workbookViewId="0">
      <selection activeCell="I11" sqref="I11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9"/>
      <c r="B14" s="129"/>
      <c r="C14" s="15"/>
      <c r="D14" s="32"/>
      <c r="E14" s="23"/>
      <c r="F14" s="33"/>
    </row>
    <row r="15" spans="1:6" x14ac:dyDescent="0.25">
      <c r="A15" s="116"/>
      <c r="B15" s="116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44926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200545</v>
      </c>
      <c r="F20" s="55">
        <f>F23+F26+F29+F33+F21</f>
        <v>100</v>
      </c>
    </row>
    <row r="21" spans="1:6" ht="29.25" customHeight="1" x14ac:dyDescent="0.25">
      <c r="A21" s="130" t="s">
        <v>41</v>
      </c>
      <c r="B21" s="131"/>
      <c r="C21" s="132"/>
      <c r="D21" s="95">
        <v>2</v>
      </c>
      <c r="E21" s="96">
        <f>E22</f>
        <v>8816</v>
      </c>
      <c r="F21" s="97">
        <f>E21/E20*100</f>
        <v>4.3960208432022734</v>
      </c>
    </row>
    <row r="22" spans="1:6" x14ac:dyDescent="0.25">
      <c r="A22" s="61" t="s">
        <v>40</v>
      </c>
      <c r="B22" s="62"/>
      <c r="C22" s="62"/>
      <c r="D22" s="95"/>
      <c r="E22" s="96">
        <v>8816</v>
      </c>
      <c r="F22" s="97">
        <f>E22/E20*100</f>
        <v>4.3960208432022734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22844</v>
      </c>
      <c r="F23" s="60">
        <f>+F24+F25</f>
        <v>11.390959634994639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22094</v>
      </c>
      <c r="F24" s="60">
        <f>E24/$E$20*100</f>
        <v>11.016978732952703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750</v>
      </c>
      <c r="F25" s="60">
        <f>E25/$E$20*100</f>
        <v>0.37398090204193574</v>
      </c>
    </row>
    <row r="26" spans="1:6" hidden="1" x14ac:dyDescent="0.25">
      <c r="A26" s="56" t="s">
        <v>22</v>
      </c>
      <c r="B26" s="62"/>
      <c r="C26" s="62"/>
      <c r="D26" s="58">
        <v>9</v>
      </c>
      <c r="E26" s="59">
        <f>E28</f>
        <v>0</v>
      </c>
      <c r="F26" s="60">
        <f>+F27+F28</f>
        <v>0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hidden="1" x14ac:dyDescent="0.25">
      <c r="A28" s="61" t="s">
        <v>24</v>
      </c>
      <c r="B28" s="62"/>
      <c r="C28" s="62"/>
      <c r="D28" s="58">
        <v>11</v>
      </c>
      <c r="E28" s="59">
        <v>0</v>
      </c>
      <c r="F28" s="60">
        <f>E28/$E$20*100</f>
        <v>0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161888</v>
      </c>
      <c r="F29" s="60">
        <f>F30+F31</f>
        <v>80.724027026353184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161888</v>
      </c>
      <c r="F31" s="60">
        <f>E31/$E$20*100</f>
        <v>80.724027026353184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6997</v>
      </c>
      <c r="F33" s="67">
        <f>E33/E20*100</f>
        <v>3.488992495449899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33" t="s">
        <v>31</v>
      </c>
      <c r="B38" s="136" t="s">
        <v>14</v>
      </c>
      <c r="C38" s="117" t="s">
        <v>32</v>
      </c>
      <c r="D38" s="118"/>
      <c r="E38" s="117" t="s">
        <v>33</v>
      </c>
      <c r="F38" s="118"/>
    </row>
    <row r="39" spans="1:6" x14ac:dyDescent="0.25">
      <c r="A39" s="134"/>
      <c r="B39" s="13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35"/>
      <c r="B40" s="124"/>
      <c r="C40" s="119" t="s">
        <v>55</v>
      </c>
      <c r="D40" s="119"/>
      <c r="E40" s="119"/>
      <c r="F40" s="120"/>
    </row>
    <row r="41" spans="1:6" ht="13.8" thickBot="1" x14ac:dyDescent="0.3">
      <c r="A41" s="98" t="s">
        <v>43</v>
      </c>
      <c r="B41" s="99">
        <v>1</v>
      </c>
      <c r="C41" s="100">
        <v>100000</v>
      </c>
      <c r="D41" s="101">
        <v>2087802</v>
      </c>
      <c r="E41" s="102">
        <v>113540</v>
      </c>
      <c r="F41" s="102">
        <v>2382857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21" t="s">
        <v>31</v>
      </c>
      <c r="B45" s="123" t="s">
        <v>14</v>
      </c>
      <c r="C45" s="125" t="s">
        <v>38</v>
      </c>
      <c r="D45" s="126"/>
      <c r="E45" s="91"/>
      <c r="F45" s="83"/>
    </row>
    <row r="46" spans="1:6" ht="13.8" thickBot="1" x14ac:dyDescent="0.3">
      <c r="A46" s="122"/>
      <c r="B46" s="124"/>
      <c r="C46" s="92" t="s">
        <v>39</v>
      </c>
      <c r="D46" s="93">
        <f>F19</f>
        <v>44926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27">
        <v>199670849</v>
      </c>
      <c r="D47" s="12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E38:F38"/>
    <mergeCell ref="C40:F40"/>
    <mergeCell ref="A45:A46"/>
    <mergeCell ref="B45:B46"/>
    <mergeCell ref="C45:D45"/>
    <mergeCell ref="C47:D47"/>
    <mergeCell ref="A14:B14"/>
    <mergeCell ref="A21:C21"/>
    <mergeCell ref="A38:A40"/>
    <mergeCell ref="B38:B40"/>
    <mergeCell ref="C38:D3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35650-0331-46C0-A559-C2E877CFEBA7}">
  <sheetPr>
    <pageSetUpPr fitToPage="1"/>
  </sheetPr>
  <dimension ref="A1:F56"/>
  <sheetViews>
    <sheetView zoomScale="94" zoomScaleNormal="94" workbookViewId="0">
      <selection activeCell="I19" sqref="I19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9"/>
      <c r="B14" s="129"/>
      <c r="C14" s="15"/>
      <c r="D14" s="32"/>
      <c r="E14" s="23"/>
      <c r="F14" s="33"/>
    </row>
    <row r="15" spans="1:6" x14ac:dyDescent="0.25">
      <c r="A15" s="106"/>
      <c r="B15" s="106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44620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262364</v>
      </c>
      <c r="F20" s="55">
        <f>+F23+F26+F29+F33+F21</f>
        <v>100</v>
      </c>
    </row>
    <row r="21" spans="1:6" ht="29.25" hidden="1" customHeight="1" x14ac:dyDescent="0.25">
      <c r="A21" s="130" t="s">
        <v>41</v>
      </c>
      <c r="B21" s="131"/>
      <c r="C21" s="13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17906</v>
      </c>
      <c r="F23" s="60">
        <f>+F24+F25</f>
        <v>6.8248692656004639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17156</v>
      </c>
      <c r="F24" s="60">
        <f>E24/$E$20*100</f>
        <v>6.539006875943346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750</v>
      </c>
      <c r="F25" s="60">
        <f>E25/$E$20*100</f>
        <v>0.28586238965711763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9519</v>
      </c>
      <c r="F26" s="60">
        <f>+F27+F28</f>
        <v>3.6281654495281366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9519</v>
      </c>
      <c r="F28" s="60">
        <f>E28/$E$20*100</f>
        <v>3.6281654495281366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234098</v>
      </c>
      <c r="F29" s="60">
        <f>F30+F31</f>
        <v>89.22641825860255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234098</v>
      </c>
      <c r="F31" s="60">
        <f>E31/$E$20*100</f>
        <v>89.22641825860255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841</v>
      </c>
      <c r="F33" s="67">
        <f>E33/E20*100</f>
        <v>0.3205470262688479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33" t="s">
        <v>31</v>
      </c>
      <c r="B38" s="136" t="s">
        <v>14</v>
      </c>
      <c r="C38" s="117" t="s">
        <v>32</v>
      </c>
      <c r="D38" s="118"/>
      <c r="E38" s="117" t="s">
        <v>33</v>
      </c>
      <c r="F38" s="118"/>
    </row>
    <row r="39" spans="1:6" x14ac:dyDescent="0.25">
      <c r="A39" s="134"/>
      <c r="B39" s="13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35"/>
      <c r="B40" s="124"/>
      <c r="C40" s="119" t="s">
        <v>45</v>
      </c>
      <c r="D40" s="119"/>
      <c r="E40" s="119"/>
      <c r="F40" s="120"/>
    </row>
    <row r="41" spans="1:6" ht="13.8" thickBot="1" x14ac:dyDescent="0.3">
      <c r="A41" s="98" t="s">
        <v>43</v>
      </c>
      <c r="B41" s="99">
        <v>1</v>
      </c>
      <c r="C41" s="100">
        <v>1544470</v>
      </c>
      <c r="D41" s="101">
        <v>5212438</v>
      </c>
      <c r="E41" s="102">
        <v>1842164</v>
      </c>
      <c r="F41" s="102">
        <v>6197131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21" t="s">
        <v>31</v>
      </c>
      <c r="B45" s="123" t="s">
        <v>14</v>
      </c>
      <c r="C45" s="125" t="s">
        <v>38</v>
      </c>
      <c r="D45" s="126"/>
      <c r="E45" s="91"/>
      <c r="F45" s="83"/>
    </row>
    <row r="46" spans="1:6" ht="13.8" thickBot="1" x14ac:dyDescent="0.3">
      <c r="A46" s="122"/>
      <c r="B46" s="124"/>
      <c r="C46" s="92" t="s">
        <v>39</v>
      </c>
      <c r="D46" s="93">
        <f>F19</f>
        <v>44620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27">
        <v>253884668</v>
      </c>
      <c r="D47" s="12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E38:F38"/>
    <mergeCell ref="C40:F40"/>
    <mergeCell ref="A45:A46"/>
    <mergeCell ref="B45:B46"/>
    <mergeCell ref="C45:D45"/>
    <mergeCell ref="C47:D47"/>
    <mergeCell ref="A14:B14"/>
    <mergeCell ref="A21:C21"/>
    <mergeCell ref="A38:A40"/>
    <mergeCell ref="B38:B40"/>
    <mergeCell ref="C38:D3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54A9A-40D1-45EE-94E9-1789B1CCC4A0}">
  <sheetPr>
    <pageSetUpPr fitToPage="1"/>
  </sheetPr>
  <dimension ref="A1:F56"/>
  <sheetViews>
    <sheetView zoomScale="94" zoomScaleNormal="94" workbookViewId="0">
      <selection activeCell="J13" sqref="J13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9"/>
      <c r="B14" s="129"/>
      <c r="C14" s="15"/>
      <c r="D14" s="32"/>
      <c r="E14" s="23"/>
      <c r="F14" s="33"/>
    </row>
    <row r="15" spans="1:6" x14ac:dyDescent="0.25">
      <c r="A15" s="107"/>
      <c r="B15" s="107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44651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262832</v>
      </c>
      <c r="F20" s="55">
        <f>+F23+F26+F29+F33+F21</f>
        <v>100</v>
      </c>
    </row>
    <row r="21" spans="1:6" ht="29.25" hidden="1" customHeight="1" x14ac:dyDescent="0.25">
      <c r="A21" s="130" t="s">
        <v>41</v>
      </c>
      <c r="B21" s="131"/>
      <c r="C21" s="13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19359</v>
      </c>
      <c r="F23" s="60">
        <f>+F24+F25</f>
        <v>7.3655414865769764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7549</v>
      </c>
      <c r="F24" s="60">
        <f>E24/$E$20*100</f>
        <v>2.872176903877762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11810</v>
      </c>
      <c r="F25" s="60">
        <f>E25/$E$20*100</f>
        <v>4.4933645826992148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9524</v>
      </c>
      <c r="F26" s="60">
        <f>+F27+F28</f>
        <v>3.6236074754976562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9524</v>
      </c>
      <c r="F28" s="60">
        <f>E28/$E$20*100</f>
        <v>3.6236074754976562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232701</v>
      </c>
      <c r="F29" s="60">
        <f>F30+F31</f>
        <v>88.536023010896685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232701</v>
      </c>
      <c r="F31" s="60">
        <f>E31/$E$20*100</f>
        <v>88.536023010896685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1248</v>
      </c>
      <c r="F33" s="67">
        <f>E33/E20*100</f>
        <v>0.47482802702867233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33" t="s">
        <v>31</v>
      </c>
      <c r="B38" s="136" t="s">
        <v>14</v>
      </c>
      <c r="C38" s="117" t="s">
        <v>32</v>
      </c>
      <c r="D38" s="118"/>
      <c r="E38" s="117" t="s">
        <v>33</v>
      </c>
      <c r="F38" s="118"/>
    </row>
    <row r="39" spans="1:6" x14ac:dyDescent="0.25">
      <c r="A39" s="134"/>
      <c r="B39" s="13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35"/>
      <c r="B40" s="124"/>
      <c r="C40" s="119" t="s">
        <v>46</v>
      </c>
      <c r="D40" s="119"/>
      <c r="E40" s="119"/>
      <c r="F40" s="120"/>
    </row>
    <row r="41" spans="1:6" ht="13.8" thickBot="1" x14ac:dyDescent="0.3">
      <c r="A41" s="98" t="s">
        <v>43</v>
      </c>
      <c r="B41" s="99">
        <v>1</v>
      </c>
      <c r="C41" s="100">
        <v>220801</v>
      </c>
      <c r="D41" s="101">
        <v>4803784</v>
      </c>
      <c r="E41" s="102">
        <v>276171</v>
      </c>
      <c r="F41" s="102">
        <v>5962731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21" t="s">
        <v>31</v>
      </c>
      <c r="B45" s="123" t="s">
        <v>14</v>
      </c>
      <c r="C45" s="125" t="s">
        <v>38</v>
      </c>
      <c r="D45" s="126"/>
      <c r="E45" s="91"/>
      <c r="F45" s="83"/>
    </row>
    <row r="46" spans="1:6" ht="13.8" thickBot="1" x14ac:dyDescent="0.3">
      <c r="A46" s="122"/>
      <c r="B46" s="124"/>
      <c r="C46" s="92" t="s">
        <v>39</v>
      </c>
      <c r="D46" s="93">
        <f>F19</f>
        <v>44651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27">
        <v>255927341</v>
      </c>
      <c r="D47" s="12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C47:D47"/>
    <mergeCell ref="A14:B14"/>
    <mergeCell ref="A21:C21"/>
    <mergeCell ref="A38:A40"/>
    <mergeCell ref="B38:B40"/>
    <mergeCell ref="C38:D38"/>
    <mergeCell ref="E38:F38"/>
    <mergeCell ref="C40:F40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74EDC-3F4E-425D-B4FE-DFF37C34C0EC}">
  <sheetPr>
    <pageSetUpPr fitToPage="1"/>
  </sheetPr>
  <dimension ref="A1:F56"/>
  <sheetViews>
    <sheetView zoomScale="94" zoomScaleNormal="94" workbookViewId="0">
      <selection activeCell="F16" sqref="F16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9"/>
      <c r="B14" s="129"/>
      <c r="C14" s="15"/>
      <c r="D14" s="32"/>
      <c r="E14" s="23"/>
      <c r="F14" s="33"/>
    </row>
    <row r="15" spans="1:6" x14ac:dyDescent="0.25">
      <c r="A15" s="108"/>
      <c r="B15" s="108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44681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257670</v>
      </c>
      <c r="F20" s="55">
        <f>+F23+F26+F29+F33+F21</f>
        <v>100</v>
      </c>
    </row>
    <row r="21" spans="1:6" ht="29.25" hidden="1" customHeight="1" x14ac:dyDescent="0.25">
      <c r="A21" s="130" t="s">
        <v>41</v>
      </c>
      <c r="B21" s="131"/>
      <c r="C21" s="13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23139</v>
      </c>
      <c r="F23" s="60">
        <f>+F24+F25</f>
        <v>8.9800908138316444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11329</v>
      </c>
      <c r="F24" s="60">
        <f>E24/$E$20*100</f>
        <v>4.3967089688361085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11810</v>
      </c>
      <c r="F25" s="60">
        <f>E25/$E$20*100</f>
        <v>4.5833818449955368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9524</v>
      </c>
      <c r="F26" s="60">
        <f>+F27+F28</f>
        <v>3.6962005666162145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9524</v>
      </c>
      <c r="F28" s="60">
        <f>E28/$E$20*100</f>
        <v>3.6962005666162145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223516</v>
      </c>
      <c r="F29" s="60">
        <f>F30+F31</f>
        <v>86.745061512787672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223516</v>
      </c>
      <c r="F31" s="60">
        <f>E31/$E$20*100</f>
        <v>86.745061512787672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1491</v>
      </c>
      <c r="F33" s="67">
        <f>E33/E20*100</f>
        <v>0.57864710676446618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33" t="s">
        <v>31</v>
      </c>
      <c r="B38" s="136" t="s">
        <v>14</v>
      </c>
      <c r="C38" s="117" t="s">
        <v>32</v>
      </c>
      <c r="D38" s="118"/>
      <c r="E38" s="117" t="s">
        <v>33</v>
      </c>
      <c r="F38" s="118"/>
    </row>
    <row r="39" spans="1:6" x14ac:dyDescent="0.25">
      <c r="A39" s="134"/>
      <c r="B39" s="13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35"/>
      <c r="B40" s="124"/>
      <c r="C40" s="119" t="s">
        <v>47</v>
      </c>
      <c r="D40" s="119"/>
      <c r="E40" s="119"/>
      <c r="F40" s="120"/>
    </row>
    <row r="41" spans="1:6" ht="13.8" thickBot="1" x14ac:dyDescent="0.3">
      <c r="A41" s="98" t="s">
        <v>43</v>
      </c>
      <c r="B41" s="99">
        <v>1</v>
      </c>
      <c r="C41" s="100">
        <v>184501</v>
      </c>
      <c r="D41" s="101">
        <v>3937774</v>
      </c>
      <c r="E41" s="102">
        <v>234394</v>
      </c>
      <c r="F41" s="102">
        <v>4960226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21" t="s">
        <v>31</v>
      </c>
      <c r="B45" s="123" t="s">
        <v>14</v>
      </c>
      <c r="C45" s="125" t="s">
        <v>38</v>
      </c>
      <c r="D45" s="126"/>
      <c r="E45" s="91"/>
      <c r="F45" s="83"/>
    </row>
    <row r="46" spans="1:6" ht="13.8" thickBot="1" x14ac:dyDescent="0.3">
      <c r="A46" s="122"/>
      <c r="B46" s="124"/>
      <c r="C46" s="92" t="s">
        <v>39</v>
      </c>
      <c r="D46" s="93">
        <f>F19</f>
        <v>44681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27">
        <v>244450536</v>
      </c>
      <c r="D47" s="12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E38:F38"/>
    <mergeCell ref="C40:F40"/>
    <mergeCell ref="A45:A46"/>
    <mergeCell ref="B45:B46"/>
    <mergeCell ref="C45:D45"/>
    <mergeCell ref="C47:D47"/>
    <mergeCell ref="A14:B14"/>
    <mergeCell ref="A21:C21"/>
    <mergeCell ref="A38:A40"/>
    <mergeCell ref="B38:B40"/>
    <mergeCell ref="C38:D3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C4815-4901-409D-AFBB-7ACE5FA7AF78}">
  <sheetPr>
    <pageSetUpPr fitToPage="1"/>
  </sheetPr>
  <dimension ref="A1:F56"/>
  <sheetViews>
    <sheetView zoomScale="94" zoomScaleNormal="94" workbookViewId="0">
      <selection activeCell="H9" sqref="H9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9"/>
      <c r="B14" s="129"/>
      <c r="C14" s="15"/>
      <c r="D14" s="32"/>
      <c r="E14" s="23"/>
      <c r="F14" s="33"/>
    </row>
    <row r="15" spans="1:6" x14ac:dyDescent="0.25">
      <c r="A15" s="109"/>
      <c r="B15" s="109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44712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244400</v>
      </c>
      <c r="F20" s="55">
        <f>F23+F26+F29+F33</f>
        <v>100</v>
      </c>
    </row>
    <row r="21" spans="1:6" ht="29.25" hidden="1" customHeight="1" x14ac:dyDescent="0.25">
      <c r="A21" s="130" t="s">
        <v>41</v>
      </c>
      <c r="B21" s="131"/>
      <c r="C21" s="13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12490</v>
      </c>
      <c r="F23" s="60">
        <f>+F24+F25</f>
        <v>5.1104746317512273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6740</v>
      </c>
      <c r="F24" s="60">
        <f>E24/$E$20*100</f>
        <v>2.7577741407528644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5750</v>
      </c>
      <c r="F25" s="60">
        <f>E25/$E$20*100</f>
        <v>2.3527004909983633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9626</v>
      </c>
      <c r="F26" s="60">
        <f>+F27+F28</f>
        <v>3.9386252045826513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9626</v>
      </c>
      <c r="F28" s="60">
        <f>E28/$E$20*100</f>
        <v>3.9386252045826513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219886</v>
      </c>
      <c r="F29" s="60">
        <f>F30+F31</f>
        <v>89.969721767594109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219886</v>
      </c>
      <c r="F31" s="60">
        <f>E31/$E$20*100</f>
        <v>89.969721767594109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2398</v>
      </c>
      <c r="F33" s="67">
        <f>E33/E20*100</f>
        <v>0.98117839607201307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33" t="s">
        <v>31</v>
      </c>
      <c r="B38" s="136" t="s">
        <v>14</v>
      </c>
      <c r="C38" s="117" t="s">
        <v>32</v>
      </c>
      <c r="D38" s="118"/>
      <c r="E38" s="117" t="s">
        <v>33</v>
      </c>
      <c r="F38" s="118"/>
    </row>
    <row r="39" spans="1:6" x14ac:dyDescent="0.25">
      <c r="A39" s="134"/>
      <c r="B39" s="13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35"/>
      <c r="B40" s="124"/>
      <c r="C40" s="119" t="s">
        <v>48</v>
      </c>
      <c r="D40" s="119"/>
      <c r="E40" s="119"/>
      <c r="F40" s="120"/>
    </row>
    <row r="41" spans="1:6" ht="13.8" thickBot="1" x14ac:dyDescent="0.3">
      <c r="A41" s="98" t="s">
        <v>43</v>
      </c>
      <c r="B41" s="99">
        <v>1</v>
      </c>
      <c r="C41" s="100">
        <v>352498</v>
      </c>
      <c r="D41" s="101">
        <v>3835588</v>
      </c>
      <c r="E41" s="102">
        <v>417505</v>
      </c>
      <c r="F41" s="102">
        <v>4564428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21" t="s">
        <v>31</v>
      </c>
      <c r="B45" s="123" t="s">
        <v>14</v>
      </c>
      <c r="C45" s="125" t="s">
        <v>38</v>
      </c>
      <c r="D45" s="126"/>
      <c r="E45" s="91"/>
      <c r="F45" s="83"/>
    </row>
    <row r="46" spans="1:6" ht="13.8" thickBot="1" x14ac:dyDescent="0.3">
      <c r="A46" s="122"/>
      <c r="B46" s="124"/>
      <c r="C46" s="92" t="s">
        <v>39</v>
      </c>
      <c r="D46" s="93">
        <f>F19</f>
        <v>44712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27">
        <v>237764549</v>
      </c>
      <c r="D47" s="12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E38:F38"/>
    <mergeCell ref="C40:F40"/>
    <mergeCell ref="A45:A46"/>
    <mergeCell ref="B45:B46"/>
    <mergeCell ref="C45:D45"/>
    <mergeCell ref="C47:D47"/>
    <mergeCell ref="A14:B14"/>
    <mergeCell ref="A21:C21"/>
    <mergeCell ref="A38:A40"/>
    <mergeCell ref="B38:B40"/>
    <mergeCell ref="C38:D3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91E6B-24AB-4A39-B2F5-7FE51B15296C}">
  <sheetPr>
    <pageSetUpPr fitToPage="1"/>
  </sheetPr>
  <dimension ref="A1:F56"/>
  <sheetViews>
    <sheetView zoomScale="94" zoomScaleNormal="94" workbookViewId="0">
      <selection activeCell="J12" sqref="J12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9"/>
      <c r="B14" s="129"/>
      <c r="C14" s="15"/>
      <c r="D14" s="32"/>
      <c r="E14" s="23"/>
      <c r="F14" s="33"/>
    </row>
    <row r="15" spans="1:6" x14ac:dyDescent="0.25">
      <c r="A15" s="110"/>
      <c r="B15" s="110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44742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227961</v>
      </c>
      <c r="F20" s="55">
        <f>F23+F26+F29+F33</f>
        <v>99.999999999999986</v>
      </c>
    </row>
    <row r="21" spans="1:6" ht="29.25" hidden="1" customHeight="1" x14ac:dyDescent="0.25">
      <c r="A21" s="130" t="s">
        <v>41</v>
      </c>
      <c r="B21" s="131"/>
      <c r="C21" s="13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11450</v>
      </c>
      <c r="F23" s="60">
        <f>+F24+F25</f>
        <v>5.0227889858352963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5700</v>
      </c>
      <c r="F24" s="60">
        <f>E24/$E$20*100</f>
        <v>2.5004277047389682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5750</v>
      </c>
      <c r="F25" s="60">
        <f>E25/$E$20*100</f>
        <v>2.5223612810963281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9581</v>
      </c>
      <c r="F26" s="60">
        <f>+F27+F28</f>
        <v>4.2029119015972034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9581</v>
      </c>
      <c r="F28" s="60">
        <f>E28/$E$20*100</f>
        <v>4.2029119015972034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206499</v>
      </c>
      <c r="F29" s="60">
        <f>F30+F31</f>
        <v>90.585231684367059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206499</v>
      </c>
      <c r="F31" s="60">
        <f>E31/$E$20*100</f>
        <v>90.585231684367059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431</v>
      </c>
      <c r="F33" s="67">
        <f>E33/E20*100</f>
        <v>0.18906742820043779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33" t="s">
        <v>31</v>
      </c>
      <c r="B38" s="136" t="s">
        <v>14</v>
      </c>
      <c r="C38" s="117" t="s">
        <v>32</v>
      </c>
      <c r="D38" s="118"/>
      <c r="E38" s="117" t="s">
        <v>33</v>
      </c>
      <c r="F38" s="118"/>
    </row>
    <row r="39" spans="1:6" x14ac:dyDescent="0.25">
      <c r="A39" s="134"/>
      <c r="B39" s="13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35"/>
      <c r="B40" s="124"/>
      <c r="C40" s="119" t="s">
        <v>49</v>
      </c>
      <c r="D40" s="119"/>
      <c r="E40" s="119"/>
      <c r="F40" s="120"/>
    </row>
    <row r="41" spans="1:6" ht="13.8" thickBot="1" x14ac:dyDescent="0.3">
      <c r="A41" s="98" t="s">
        <v>43</v>
      </c>
      <c r="B41" s="99">
        <v>1</v>
      </c>
      <c r="C41" s="100">
        <v>257355</v>
      </c>
      <c r="D41" s="101">
        <v>1741068</v>
      </c>
      <c r="E41" s="102">
        <v>303020</v>
      </c>
      <c r="F41" s="102">
        <v>2004247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21" t="s">
        <v>31</v>
      </c>
      <c r="B45" s="123" t="s">
        <v>14</v>
      </c>
      <c r="C45" s="125" t="s">
        <v>38</v>
      </c>
      <c r="D45" s="126"/>
      <c r="E45" s="91"/>
      <c r="F45" s="83"/>
    </row>
    <row r="46" spans="1:6" ht="13.8" thickBot="1" x14ac:dyDescent="0.3">
      <c r="A46" s="122"/>
      <c r="B46" s="124"/>
      <c r="C46" s="92" t="s">
        <v>39</v>
      </c>
      <c r="D46" s="93">
        <f>F19</f>
        <v>44742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27">
        <v>220478775</v>
      </c>
      <c r="D47" s="12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C47:D47"/>
    <mergeCell ref="A14:B14"/>
    <mergeCell ref="A21:C21"/>
    <mergeCell ref="A38:A40"/>
    <mergeCell ref="B38:B40"/>
    <mergeCell ref="C38:D38"/>
    <mergeCell ref="E38:F38"/>
    <mergeCell ref="C40:F40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FFD68-DD9B-4C72-A82E-194A87BCFA8A}">
  <sheetPr>
    <pageSetUpPr fitToPage="1"/>
  </sheetPr>
  <dimension ref="A1:F56"/>
  <sheetViews>
    <sheetView topLeftCell="A36" zoomScale="94" zoomScaleNormal="94" workbookViewId="0">
      <selection activeCell="E33" sqref="E33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9"/>
      <c r="B14" s="129"/>
      <c r="C14" s="15"/>
      <c r="D14" s="32"/>
      <c r="E14" s="23"/>
      <c r="F14" s="33"/>
    </row>
    <row r="15" spans="1:6" x14ac:dyDescent="0.25">
      <c r="A15" s="111"/>
      <c r="B15" s="111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44773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240471</v>
      </c>
      <c r="F20" s="55">
        <f>F23+F26+F29+F33</f>
        <v>100</v>
      </c>
    </row>
    <row r="21" spans="1:6" ht="29.25" hidden="1" customHeight="1" x14ac:dyDescent="0.25">
      <c r="A21" s="130" t="s">
        <v>41</v>
      </c>
      <c r="B21" s="131"/>
      <c r="C21" s="13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14114</v>
      </c>
      <c r="F23" s="60">
        <f>+F24+F25</f>
        <v>5.8693148030323821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8364</v>
      </c>
      <c r="F24" s="60">
        <f>E24/$E$20*100</f>
        <v>3.4781740833614032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5750</v>
      </c>
      <c r="F25" s="60">
        <f>E25/$E$20*100</f>
        <v>2.3911407196709789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9759</v>
      </c>
      <c r="F26" s="60">
        <f>+F27+F28</f>
        <v>4.05828561448158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9759</v>
      </c>
      <c r="F28" s="60">
        <f>E28/$E$20*100</f>
        <v>4.05828561448158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216077</v>
      </c>
      <c r="F29" s="60">
        <f>F30+F31</f>
        <v>89.85574144075585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216077</v>
      </c>
      <c r="F31" s="60">
        <f>E31/$E$20*100</f>
        <v>89.85574144075585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521</v>
      </c>
      <c r="F33" s="67">
        <f>E33/E20*100</f>
        <v>0.21665814173018783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33" t="s">
        <v>31</v>
      </c>
      <c r="B38" s="136" t="s">
        <v>14</v>
      </c>
      <c r="C38" s="117" t="s">
        <v>32</v>
      </c>
      <c r="D38" s="118"/>
      <c r="E38" s="117" t="s">
        <v>33</v>
      </c>
      <c r="F38" s="118"/>
    </row>
    <row r="39" spans="1:6" x14ac:dyDescent="0.25">
      <c r="A39" s="134"/>
      <c r="B39" s="13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35"/>
      <c r="B40" s="124"/>
      <c r="C40" s="119" t="s">
        <v>50</v>
      </c>
      <c r="D40" s="119"/>
      <c r="E40" s="119"/>
      <c r="F40" s="120"/>
    </row>
    <row r="41" spans="1:6" ht="13.8" thickBot="1" x14ac:dyDescent="0.3">
      <c r="A41" s="98" t="s">
        <v>43</v>
      </c>
      <c r="B41" s="99">
        <v>1</v>
      </c>
      <c r="C41" s="100">
        <v>400157</v>
      </c>
      <c r="D41" s="101">
        <v>3727768</v>
      </c>
      <c r="E41" s="102">
        <v>456094</v>
      </c>
      <c r="F41" s="102">
        <v>4239472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21" t="s">
        <v>31</v>
      </c>
      <c r="B45" s="123" t="s">
        <v>14</v>
      </c>
      <c r="C45" s="125" t="s">
        <v>38</v>
      </c>
      <c r="D45" s="126"/>
      <c r="E45" s="91"/>
      <c r="F45" s="83"/>
    </row>
    <row r="46" spans="1:6" ht="13.8" thickBot="1" x14ac:dyDescent="0.3">
      <c r="A46" s="122"/>
      <c r="B46" s="124"/>
      <c r="C46" s="92" t="s">
        <v>39</v>
      </c>
      <c r="D46" s="93">
        <f>F19</f>
        <v>44773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27">
        <v>231968199</v>
      </c>
      <c r="D47" s="12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E38:F38"/>
    <mergeCell ref="C40:F40"/>
    <mergeCell ref="A45:A46"/>
    <mergeCell ref="B45:B46"/>
    <mergeCell ref="C45:D45"/>
    <mergeCell ref="C47:D47"/>
    <mergeCell ref="A14:B14"/>
    <mergeCell ref="A21:C21"/>
    <mergeCell ref="A38:A40"/>
    <mergeCell ref="B38:B40"/>
    <mergeCell ref="C38:D3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CC94A-213A-45FD-846D-A842182DD05C}">
  <sheetPr>
    <pageSetUpPr fitToPage="1"/>
  </sheetPr>
  <dimension ref="A1:F56"/>
  <sheetViews>
    <sheetView topLeftCell="A2" zoomScale="94" zoomScaleNormal="94" workbookViewId="0">
      <selection activeCell="I28" sqref="I28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9"/>
      <c r="B14" s="129"/>
      <c r="C14" s="15"/>
      <c r="D14" s="32"/>
      <c r="E14" s="23"/>
      <c r="F14" s="33"/>
    </row>
    <row r="15" spans="1:6" x14ac:dyDescent="0.25">
      <c r="A15" s="112"/>
      <c r="B15" s="112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44804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233783</v>
      </c>
      <c r="F20" s="55">
        <f>F23+F26+F29+F33</f>
        <v>100</v>
      </c>
    </row>
    <row r="21" spans="1:6" ht="29.25" hidden="1" customHeight="1" x14ac:dyDescent="0.25">
      <c r="A21" s="130" t="s">
        <v>41</v>
      </c>
      <c r="B21" s="131"/>
      <c r="C21" s="13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11544</v>
      </c>
      <c r="F23" s="60">
        <f>+F24+F25</f>
        <v>4.9379125086084104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5794</v>
      </c>
      <c r="F24" s="60">
        <f>E24/$E$20*100</f>
        <v>2.4783666904779218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5750</v>
      </c>
      <c r="F25" s="60">
        <f>E25/$E$20*100</f>
        <v>2.4595458181304886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9986</v>
      </c>
      <c r="F26" s="60">
        <f>+F27+F28</f>
        <v>4.2714825286697486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9986</v>
      </c>
      <c r="F28" s="60">
        <f>E28/$E$20*100</f>
        <v>4.2714825286697486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211604</v>
      </c>
      <c r="F29" s="60">
        <f>F30+F31</f>
        <v>90.5129970955972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211604</v>
      </c>
      <c r="F31" s="60">
        <f>E31/$E$20*100</f>
        <v>90.5129970955972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649</v>
      </c>
      <c r="F33" s="67">
        <f>E33/E20*100</f>
        <v>0.27760786712464119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33" t="s">
        <v>31</v>
      </c>
      <c r="B38" s="136" t="s">
        <v>14</v>
      </c>
      <c r="C38" s="117" t="s">
        <v>32</v>
      </c>
      <c r="D38" s="118"/>
      <c r="E38" s="117" t="s">
        <v>33</v>
      </c>
      <c r="F38" s="118"/>
    </row>
    <row r="39" spans="1:6" x14ac:dyDescent="0.25">
      <c r="A39" s="134"/>
      <c r="B39" s="13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35"/>
      <c r="B40" s="124"/>
      <c r="C40" s="119" t="s">
        <v>51</v>
      </c>
      <c r="D40" s="119"/>
      <c r="E40" s="119"/>
      <c r="F40" s="120"/>
    </row>
    <row r="41" spans="1:6" ht="13.8" thickBot="1" x14ac:dyDescent="0.3">
      <c r="A41" s="98" t="s">
        <v>43</v>
      </c>
      <c r="B41" s="99">
        <v>1</v>
      </c>
      <c r="C41" s="100">
        <v>82845</v>
      </c>
      <c r="D41" s="101">
        <v>808937</v>
      </c>
      <c r="E41" s="102">
        <v>100115</v>
      </c>
      <c r="F41" s="102">
        <v>984579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21" t="s">
        <v>31</v>
      </c>
      <c r="B45" s="123" t="s">
        <v>14</v>
      </c>
      <c r="C45" s="125" t="s">
        <v>38</v>
      </c>
      <c r="D45" s="126"/>
      <c r="E45" s="91"/>
      <c r="F45" s="83"/>
    </row>
    <row r="46" spans="1:6" ht="13.8" thickBot="1" x14ac:dyDescent="0.3">
      <c r="A46" s="122"/>
      <c r="B46" s="124"/>
      <c r="C46" s="92" t="s">
        <v>39</v>
      </c>
      <c r="D46" s="93">
        <f>F19</f>
        <v>44804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27">
        <v>225579461</v>
      </c>
      <c r="D47" s="12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C47:D47"/>
    <mergeCell ref="A14:B14"/>
    <mergeCell ref="A21:C21"/>
    <mergeCell ref="A38:A40"/>
    <mergeCell ref="B38:B40"/>
    <mergeCell ref="C38:D38"/>
    <mergeCell ref="E38:F38"/>
    <mergeCell ref="C40:F40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D56D6-88FF-4978-97AD-F9099DD25CD5}">
  <sheetPr>
    <pageSetUpPr fitToPage="1"/>
  </sheetPr>
  <dimension ref="A1:F56"/>
  <sheetViews>
    <sheetView zoomScale="94" zoomScaleNormal="94" workbookViewId="0">
      <selection activeCell="G6" sqref="G6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9"/>
      <c r="B14" s="129"/>
      <c r="C14" s="15"/>
      <c r="D14" s="32"/>
      <c r="E14" s="23"/>
      <c r="F14" s="33"/>
    </row>
    <row r="15" spans="1:6" x14ac:dyDescent="0.25">
      <c r="A15" s="113"/>
      <c r="B15" s="113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44834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209332</v>
      </c>
      <c r="F20" s="55">
        <f>F23+F26+F29+F33</f>
        <v>100</v>
      </c>
    </row>
    <row r="21" spans="1:6" ht="29.25" hidden="1" customHeight="1" x14ac:dyDescent="0.25">
      <c r="A21" s="130" t="s">
        <v>41</v>
      </c>
      <c r="B21" s="131"/>
      <c r="C21" s="13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11210</v>
      </c>
      <c r="F23" s="60">
        <f>+F24+F25</f>
        <v>5.3551296505073287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10460</v>
      </c>
      <c r="F24" s="60">
        <f>E24/$E$20*100</f>
        <v>4.9968471136758836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750</v>
      </c>
      <c r="F25" s="60">
        <f>E25/$E$20*100</f>
        <v>0.35828253683144479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10073</v>
      </c>
      <c r="F26" s="60">
        <f>+F27+F28</f>
        <v>4.8119733246708574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10073</v>
      </c>
      <c r="F28" s="60">
        <f>E28/$E$20*100</f>
        <v>4.8119733246708574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186556</v>
      </c>
      <c r="F29" s="60">
        <f>F30+F31</f>
        <v>89.11967592150269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186556</v>
      </c>
      <c r="F31" s="60">
        <f>E31/$E$20*100</f>
        <v>89.11967592150269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1493</v>
      </c>
      <c r="F33" s="67">
        <f>E33/E20*100</f>
        <v>0.71322110331912947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33" t="s">
        <v>31</v>
      </c>
      <c r="B38" s="136" t="s">
        <v>14</v>
      </c>
      <c r="C38" s="117" t="s">
        <v>32</v>
      </c>
      <c r="D38" s="118"/>
      <c r="E38" s="117" t="s">
        <v>33</v>
      </c>
      <c r="F38" s="118"/>
    </row>
    <row r="39" spans="1:6" x14ac:dyDescent="0.25">
      <c r="A39" s="134"/>
      <c r="B39" s="13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35"/>
      <c r="B40" s="124"/>
      <c r="C40" s="119" t="s">
        <v>52</v>
      </c>
      <c r="D40" s="119"/>
      <c r="E40" s="119"/>
      <c r="F40" s="120"/>
    </row>
    <row r="41" spans="1:6" ht="13.8" thickBot="1" x14ac:dyDescent="0.3">
      <c r="A41" s="98" t="s">
        <v>43</v>
      </c>
      <c r="B41" s="99">
        <v>1</v>
      </c>
      <c r="C41" s="100">
        <v>0</v>
      </c>
      <c r="D41" s="101">
        <v>2090498</v>
      </c>
      <c r="E41" s="102">
        <v>0</v>
      </c>
      <c r="F41" s="102">
        <v>2466707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21" t="s">
        <v>31</v>
      </c>
      <c r="B45" s="123" t="s">
        <v>14</v>
      </c>
      <c r="C45" s="125" t="s">
        <v>38</v>
      </c>
      <c r="D45" s="126"/>
      <c r="E45" s="91"/>
      <c r="F45" s="83"/>
    </row>
    <row r="46" spans="1:6" ht="13.8" thickBot="1" x14ac:dyDescent="0.3">
      <c r="A46" s="122"/>
      <c r="B46" s="124"/>
      <c r="C46" s="92" t="s">
        <v>39</v>
      </c>
      <c r="D46" s="93">
        <f>F19</f>
        <v>44834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27">
        <v>207100666</v>
      </c>
      <c r="D47" s="12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E38:F38"/>
    <mergeCell ref="C40:F40"/>
    <mergeCell ref="A45:A46"/>
    <mergeCell ref="B45:B46"/>
    <mergeCell ref="C45:D45"/>
    <mergeCell ref="C47:D47"/>
    <mergeCell ref="A14:B14"/>
    <mergeCell ref="A21:C21"/>
    <mergeCell ref="A38:A40"/>
    <mergeCell ref="B38:B40"/>
    <mergeCell ref="C38:D3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2022</vt:lpstr>
      <vt:lpstr>únor 2022</vt:lpstr>
      <vt:lpstr>březen 2022</vt:lpstr>
      <vt:lpstr>duben 2022</vt:lpstr>
      <vt:lpstr>květen 2022</vt:lpstr>
      <vt:lpstr>červen 2022</vt:lpstr>
      <vt:lpstr>červenec 2022</vt:lpstr>
      <vt:lpstr>srpen 2022</vt:lpstr>
      <vt:lpstr>září 2022</vt:lpstr>
      <vt:lpstr>říjen 2022</vt:lpstr>
      <vt:lpstr>listopad 2022</vt:lpstr>
      <vt:lpstr>prosinec 2022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2023-01-06T12:10:23Z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2020-11-24T10:04:16Z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5b1afc40-9cf1-4f21-a909-54ced49926fe</vt:lpwstr>
  </property>
  <property fmtid="{D5CDD505-2E9C-101B-9397-08002B2CF9AE}" pid="8" name="MSIP_Label_2a6524ed-fb1a-49fd-bafe-15c5e5ffd047_ContentBits">
    <vt:lpwstr>0</vt:lpwstr>
  </property>
</Properties>
</file>