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2995" windowHeight="9525" firstSheet="3" activeTab="11"/>
  </bookViews>
  <sheets>
    <sheet name="leden 2016" sheetId="4" r:id="rId1"/>
    <sheet name="únor 2016" sheetId="5" r:id="rId2"/>
    <sheet name="březen 2016" sheetId="6" r:id="rId3"/>
    <sheet name="duben 2016" sheetId="7" r:id="rId4"/>
    <sheet name="květen 2016" sheetId="8" r:id="rId5"/>
    <sheet name="červen 2016" sheetId="9" r:id="rId6"/>
    <sheet name="červenec 2016" sheetId="10" r:id="rId7"/>
    <sheet name="srpen 2016" sheetId="11" r:id="rId8"/>
    <sheet name="září 2016" sheetId="12" r:id="rId9"/>
    <sheet name="říjen 2016" sheetId="13" r:id="rId10"/>
    <sheet name="listopad 2016" sheetId="1" r:id="rId11"/>
    <sheet name="prosinec 2016" sheetId="14" r:id="rId12"/>
    <sheet name="Sheet2" sheetId="2" r:id="rId13"/>
    <sheet name="Sheet3" sheetId="3" r:id="rId14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25" i="14" l="1"/>
  <c r="F37" i="14"/>
  <c r="E27" i="14"/>
  <c r="E20" i="14" s="1"/>
  <c r="F31" i="14" s="1"/>
  <c r="E24" i="14"/>
  <c r="E21" i="14"/>
  <c r="F30" i="14" s="1"/>
  <c r="F26" i="14" l="1"/>
  <c r="F21" i="14"/>
  <c r="F27" i="14"/>
  <c r="F23" i="14"/>
  <c r="F24" i="14"/>
  <c r="F20" i="14" s="1"/>
  <c r="F22" i="14"/>
  <c r="F25" i="14"/>
  <c r="F29" i="14"/>
  <c r="F37" i="1"/>
  <c r="E27" i="1"/>
  <c r="E24" i="1"/>
  <c r="E21" i="1"/>
  <c r="E20" i="1" l="1"/>
  <c r="F26" i="1" s="1"/>
  <c r="F30" i="1"/>
  <c r="F37" i="13"/>
  <c r="E27" i="13"/>
  <c r="E24" i="13"/>
  <c r="E21" i="13"/>
  <c r="F30" i="13" s="1"/>
  <c r="F31" i="1" l="1"/>
  <c r="F22" i="1"/>
  <c r="F21" i="1"/>
  <c r="F23" i="1"/>
  <c r="F25" i="1"/>
  <c r="F27" i="1"/>
  <c r="F29" i="1"/>
  <c r="F24" i="1"/>
  <c r="E20" i="13"/>
  <c r="F21" i="13" s="1"/>
  <c r="F37" i="12"/>
  <c r="E27" i="12"/>
  <c r="E24" i="12"/>
  <c r="E21" i="12"/>
  <c r="F30" i="12" s="1"/>
  <c r="F20" i="1" l="1"/>
  <c r="F31" i="13"/>
  <c r="F25" i="13"/>
  <c r="F29" i="13"/>
  <c r="F22" i="13"/>
  <c r="F27" i="13"/>
  <c r="F26" i="13"/>
  <c r="F24" i="13"/>
  <c r="F20" i="13" s="1"/>
  <c r="F23" i="13"/>
  <c r="E20" i="12"/>
  <c r="F26" i="12" s="1"/>
  <c r="F21" i="12"/>
  <c r="F37" i="11"/>
  <c r="E27" i="11"/>
  <c r="E24" i="11"/>
  <c r="E20" i="11" s="1"/>
  <c r="F31" i="11" s="1"/>
  <c r="E21" i="11"/>
  <c r="F30" i="11" s="1"/>
  <c r="F29" i="12" l="1"/>
  <c r="F23" i="12"/>
  <c r="F31" i="12"/>
  <c r="F22" i="12"/>
  <c r="F25" i="12"/>
  <c r="F24" i="12"/>
  <c r="F27" i="12"/>
  <c r="F21" i="11"/>
  <c r="F26" i="11"/>
  <c r="F27" i="11"/>
  <c r="F23" i="11"/>
  <c r="F24" i="11"/>
  <c r="F22" i="11"/>
  <c r="F25" i="11"/>
  <c r="F29" i="11"/>
  <c r="F37" i="10"/>
  <c r="E27" i="10"/>
  <c r="E24" i="10"/>
  <c r="E21" i="10"/>
  <c r="F30" i="10" s="1"/>
  <c r="F20" i="12" l="1"/>
  <c r="F20" i="11"/>
  <c r="E20" i="10"/>
  <c r="F26" i="10" s="1"/>
  <c r="F24" i="10"/>
  <c r="F22" i="10"/>
  <c r="F25" i="10"/>
  <c r="F29" i="10"/>
  <c r="F31" i="10"/>
  <c r="F21" i="10"/>
  <c r="F23" i="10"/>
  <c r="F37" i="9"/>
  <c r="E27" i="9"/>
  <c r="E24" i="9"/>
  <c r="E21" i="9"/>
  <c r="F30" i="9" s="1"/>
  <c r="E20" i="9"/>
  <c r="F31" i="9" s="1"/>
  <c r="F27" i="10" l="1"/>
  <c r="F20" i="10"/>
  <c r="F26" i="9"/>
  <c r="F21" i="9"/>
  <c r="F27" i="9"/>
  <c r="F23" i="9"/>
  <c r="F24" i="9"/>
  <c r="F22" i="9"/>
  <c r="F25" i="9"/>
  <c r="F29" i="9"/>
  <c r="F37" i="8"/>
  <c r="E27" i="8"/>
  <c r="E24" i="8"/>
  <c r="E21" i="8"/>
  <c r="F30" i="8" s="1"/>
  <c r="F20" i="9" l="1"/>
  <c r="E20" i="8"/>
  <c r="F26" i="8" s="1"/>
  <c r="F37" i="7"/>
  <c r="E27" i="7"/>
  <c r="E24" i="7"/>
  <c r="E21" i="7"/>
  <c r="F29" i="8" l="1"/>
  <c r="F21" i="8"/>
  <c r="F22" i="8"/>
  <c r="F23" i="8"/>
  <c r="F31" i="8"/>
  <c r="F25" i="8"/>
  <c r="F24" i="8"/>
  <c r="F27" i="8"/>
  <c r="F30" i="7"/>
  <c r="E20" i="7"/>
  <c r="F25" i="7" s="1"/>
  <c r="F37" i="6"/>
  <c r="E27" i="6"/>
  <c r="E24" i="6"/>
  <c r="E21" i="6"/>
  <c r="F30" i="6" s="1"/>
  <c r="F20" i="8" l="1"/>
  <c r="F31" i="7"/>
  <c r="F27" i="7"/>
  <c r="F26" i="7"/>
  <c r="F24" i="7"/>
  <c r="F23" i="7"/>
  <c r="F21" i="7"/>
  <c r="F29" i="7"/>
  <c r="F22" i="7"/>
  <c r="E20" i="6"/>
  <c r="F31" i="6" s="1"/>
  <c r="F26" i="6"/>
  <c r="F29" i="6"/>
  <c r="F37" i="5"/>
  <c r="E27" i="5"/>
  <c r="E24" i="5"/>
  <c r="E21" i="5"/>
  <c r="F30" i="5" s="1"/>
  <c r="E20" i="5"/>
  <c r="F31" i="5" s="1"/>
  <c r="F20" i="7" l="1"/>
  <c r="F22" i="6"/>
  <c r="F23" i="6"/>
  <c r="F25" i="6"/>
  <c r="F27" i="6"/>
  <c r="F24" i="6"/>
  <c r="F21" i="6"/>
  <c r="F20" i="6"/>
  <c r="F20" i="5"/>
  <c r="F21" i="5"/>
  <c r="F26" i="5"/>
  <c r="F27" i="5"/>
  <c r="F23" i="5"/>
  <c r="F24" i="5"/>
  <c r="F22" i="5"/>
  <c r="F25" i="5"/>
  <c r="F29" i="5"/>
  <c r="F37" i="4"/>
  <c r="E27" i="4"/>
  <c r="E24" i="4"/>
  <c r="E21" i="4"/>
  <c r="F30" i="4" s="1"/>
  <c r="E20" i="4"/>
  <c r="F26" i="4" s="1"/>
  <c r="F24" i="4" l="1"/>
  <c r="F27" i="4"/>
  <c r="F25" i="4"/>
  <c r="F29" i="4"/>
  <c r="F31" i="4"/>
  <c r="F22" i="4"/>
  <c r="F21" i="4"/>
  <c r="F20" i="4" s="1"/>
  <c r="F23" i="4"/>
</calcChain>
</file>

<file path=xl/sharedStrings.xml><?xml version="1.0" encoding="utf-8"?>
<sst xmlns="http://schemas.openxmlformats.org/spreadsheetml/2006/main" count="492" uniqueCount="51">
  <si>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</si>
  <si>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</si>
  <si>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</si>
  <si>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privátní fond dynamický</t>
  </si>
  <si>
    <t>ISIN</t>
  </si>
  <si>
    <t>CZ0008474350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</si>
  <si>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</si>
  <si>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</si>
  <si>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</si>
  <si>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</si>
  <si>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</si>
  <si>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</si>
  <si>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</si>
  <si>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</si>
  <si>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</si>
  <si>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</si>
  <si>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</si>
  <si>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</si>
  <si>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</si>
  <si>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</si>
  <si>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</si>
  <si>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</si>
  <si>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</si>
  <si>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</si>
  <si>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</si>
  <si>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</si>
  <si>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</si>
  <si>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</si>
  <si>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</si>
  <si>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</si>
  <si>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</si>
  <si>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</si>
  <si>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</si>
  <si>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</si>
  <si>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</si>
  <si>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</si>
  <si>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</si>
  <si>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</si>
  <si>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</si>
  <si>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</si>
  <si>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>za období 1.2. -</t>
  </si>
  <si>
    <t>za období 1.3. -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</si>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</sst>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05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</cellXfs>
  <cellStyles count="3">
    <cellStyle name="Normal" xfId="0" builtinId="0"/>
    <cellStyle name="Normal 2" xfId="1"/>
    <cellStyle name="normální_Denn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19250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38100</xdr:rowOff>
    </xdr:from>
    <xdr:to>
      <xdr:col>1</xdr:col>
      <xdr:colOff>342900</xdr:colOff>
      <xdr:row>1</xdr:row>
      <xdr:rowOff>200024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38100"/>
          <a:ext cx="1619250" cy="323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H38" sqref="H3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42400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431574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19630</v>
      </c>
      <c r="F21" s="62">
        <f>E21/E20*100</f>
        <v>4.5484667751069336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19630</v>
      </c>
      <c r="F22" s="62">
        <f>E22/$E$20*100</f>
        <v>4.5484667751069336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35953</v>
      </c>
      <c r="F24" s="62">
        <f>E24/$E$20*100</f>
        <v>8.3306686686408344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35953</v>
      </c>
      <c r="F25" s="62">
        <f>E25/$E$20*100</f>
        <v>8.3306686686408344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373801</v>
      </c>
      <c r="F27" s="62">
        <f>E27/E20*100</f>
        <v>86.613419714811371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373801</v>
      </c>
      <c r="F29" s="62">
        <f>E29/E20*100</f>
        <v>86.613419714811371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2190</v>
      </c>
      <c r="F31" s="70">
        <f>E31/E20*100</f>
        <v>0.50744484144086532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39</v>
      </c>
      <c r="F37" s="86">
        <f>F19</f>
        <v>42400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3271560</v>
      </c>
      <c r="F38" s="90">
        <v>3339539.33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3478600</v>
      </c>
      <c r="F39" s="94">
        <v>3454148.22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sqref="A1:XFD104857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42674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518049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41012</v>
      </c>
      <c r="F21" s="62">
        <f>E21/E20*100</f>
        <v>7.9166256473808465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41012</v>
      </c>
      <c r="F22" s="62">
        <f>E22/$E$20*100</f>
        <v>7.9166256473808465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93592</v>
      </c>
      <c r="F24" s="62">
        <f>E24/$E$20*100</f>
        <v>18.06624469886053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82150</v>
      </c>
      <c r="F25" s="62">
        <f>E25/$E$20*100</f>
        <v>15.857573318354055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11442</v>
      </c>
      <c r="F26" s="62">
        <f>E26/$E$20*100</f>
        <v>2.2086713805064773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381645</v>
      </c>
      <c r="F27" s="62">
        <f>E27/E20*100</f>
        <v>73.669672173867724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381645</v>
      </c>
      <c r="F29" s="62">
        <f>E29/E20*100</f>
        <v>73.669672173867724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1800</v>
      </c>
      <c r="F31" s="70">
        <f>E31/E20*100</f>
        <v>0.34745747989089837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48</v>
      </c>
      <c r="F37" s="86">
        <f>F19</f>
        <v>42674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2769876</v>
      </c>
      <c r="F38" s="90">
        <v>3081022.62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1998527</v>
      </c>
      <c r="F39" s="94">
        <v>2208073.39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workbookViewId="0">
      <selection activeCell="F37" sqref="F3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42704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581816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47789</v>
      </c>
      <c r="F21" s="62">
        <f>E21/E20*100</f>
        <v>8.2137651766194129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47789</v>
      </c>
      <c r="F22" s="62">
        <f>E22/$E$20*100</f>
        <v>8.2137651766194129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115548</v>
      </c>
      <c r="F24" s="62">
        <f>E24/$E$20*100</f>
        <v>19.859886974576156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104222</v>
      </c>
      <c r="F25" s="62">
        <f>E25/$E$20*100</f>
        <v>17.913223424587844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11326</v>
      </c>
      <c r="F26" s="62">
        <f>E26/$E$20*100</f>
        <v>1.9466635499883125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403820</v>
      </c>
      <c r="F27" s="62">
        <f>E27/E20*100</f>
        <v>69.406822775585411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403820</v>
      </c>
      <c r="F29" s="62">
        <f>E29/E20*100</f>
        <v>69.406822775585411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14659</v>
      </c>
      <c r="F31" s="70">
        <f>E31/E20*100</f>
        <v>2.5195250732190244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49</v>
      </c>
      <c r="F37" s="86">
        <f>F19</f>
        <v>42704</v>
      </c>
    </row>
    <row r="38" spans="1:6" x14ac:dyDescent="0.2">
      <c r="A38" s="58" t="s">
        <v>36</v>
      </c>
      <c r="B38" s="87"/>
      <c r="C38" s="87"/>
      <c r="D38" s="88">
        <v>1</v>
      </c>
      <c r="E38" s="89">
        <v>34244143</v>
      </c>
      <c r="F38" s="90">
        <v>38321241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2599215</v>
      </c>
      <c r="F39" s="94">
        <v>2909527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tabSelected="1" workbookViewId="0">
      <selection activeCell="H6" sqref="H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42735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600613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48851</v>
      </c>
      <c r="F21" s="62">
        <f>E21/E20*100</f>
        <v>8.133523583405621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48851</v>
      </c>
      <c r="F22" s="62">
        <f>E22/$E$20*100</f>
        <v>8.133523583405621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115829</v>
      </c>
      <c r="F24" s="62">
        <f>E24/$E$20*100</f>
        <v>19.285130358483748</v>
      </c>
    </row>
    <row r="25" spans="1:7" x14ac:dyDescent="0.2">
      <c r="A25" s="63" t="s">
        <v>25</v>
      </c>
      <c r="B25" s="64"/>
      <c r="C25" s="64"/>
      <c r="D25" s="60">
        <v>10</v>
      </c>
      <c r="E25" s="61">
        <f>98163+6340</f>
        <v>104503</v>
      </c>
      <c r="F25" s="62">
        <f>E25/$E$20*100</f>
        <v>17.399390289587473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11326</v>
      </c>
      <c r="F26" s="62">
        <f>E26/$E$20*100</f>
        <v>1.8857400688962775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434004</v>
      </c>
      <c r="F27" s="62">
        <f>E27/E20*100</f>
        <v>72.260174188703871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434004</v>
      </c>
      <c r="F29" s="62">
        <f>E29/E20*100</f>
        <v>72.260174188703871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1929</v>
      </c>
      <c r="F31" s="70">
        <f>E31/E20*100</f>
        <v>0.32117186940675607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50</v>
      </c>
      <c r="F37" s="86">
        <f>F19</f>
        <v>42735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15827726</v>
      </c>
      <c r="F38" s="90">
        <v>18482923.93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120000</v>
      </c>
      <c r="F39" s="94">
        <v>137376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H47" sqref="H4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42429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432127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52872</v>
      </c>
      <c r="F21" s="62">
        <f>E21/E20*100</f>
        <v>12.235291939638115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52872</v>
      </c>
      <c r="F22" s="62">
        <f>E22/$E$20*100</f>
        <v>12.235291939638115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35901</v>
      </c>
      <c r="F24" s="62">
        <f>E24/$E$20*100</f>
        <v>8.3079742760808752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35901</v>
      </c>
      <c r="F25" s="62">
        <f>E25/$E$20*100</f>
        <v>8.3079742760808752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331429</v>
      </c>
      <c r="F27" s="62">
        <f>E27/E20*100</f>
        <v>76.697128390496317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331429</v>
      </c>
      <c r="F29" s="62">
        <f>E29/E20*100</f>
        <v>76.697128390496317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11925</v>
      </c>
      <c r="F31" s="70">
        <f>E31/E20*100</f>
        <v>2.7596053937846978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40</v>
      </c>
      <c r="F37" s="86">
        <f>F19</f>
        <v>42429</v>
      </c>
    </row>
    <row r="38" spans="1:6" x14ac:dyDescent="0.2">
      <c r="A38" s="58" t="s">
        <v>36</v>
      </c>
      <c r="B38" s="87"/>
      <c r="C38" s="87"/>
      <c r="D38" s="88">
        <v>1</v>
      </c>
      <c r="E38" s="89">
        <v>5369404</v>
      </c>
      <c r="F38" s="90">
        <v>5366669.4400000004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0</v>
      </c>
      <c r="F39" s="94">
        <v>0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E38" sqref="E3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42460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454039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56986</v>
      </c>
      <c r="F21" s="62">
        <f>E21/E20*100</f>
        <v>12.550904217479115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56986</v>
      </c>
      <c r="F22" s="62">
        <f>E22/$E$20*100</f>
        <v>12.550904217479115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45361</v>
      </c>
      <c r="F24" s="62">
        <f>E24/$E$20*100</f>
        <v>9.9905514724506048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45361</v>
      </c>
      <c r="F25" s="62">
        <f>E25/$E$20*100</f>
        <v>9.9905514724506048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341208</v>
      </c>
      <c r="F27" s="62">
        <f>E27/E20*100</f>
        <v>75.14949156350005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341208</v>
      </c>
      <c r="F29" s="62">
        <f>E29/E20*100</f>
        <v>75.14949156350005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10484</v>
      </c>
      <c r="F31" s="70">
        <f>E31/E20*100</f>
        <v>2.3090527465702286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41</v>
      </c>
      <c r="F37" s="86">
        <f>F19</f>
        <v>42460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5125485</v>
      </c>
      <c r="F38" s="90">
        <v>5362549.38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0</v>
      </c>
      <c r="F39" s="94">
        <v>0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F48" sqref="F4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42490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457325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68947</v>
      </c>
      <c r="F21" s="62">
        <f>E21/E20*100</f>
        <v>15.076149346744657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68947</v>
      </c>
      <c r="F22" s="62">
        <f>E22/$E$20*100</f>
        <v>15.076149346744657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45131</v>
      </c>
      <c r="F24" s="62">
        <f>E24/$E$20*100</f>
        <v>9.86847427977915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45131</v>
      </c>
      <c r="F25" s="62">
        <f>E25/$E$20*100</f>
        <v>9.86847427977915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341379</v>
      </c>
      <c r="F27" s="62">
        <f>E27/E20*100</f>
        <v>74.646914120155245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341379</v>
      </c>
      <c r="F29" s="62">
        <f>E29/E20*100</f>
        <v>74.646914120155245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1868</v>
      </c>
      <c r="F31" s="70">
        <f>E31/E20*100</f>
        <v>0.40846225332094244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42</v>
      </c>
      <c r="F37" s="86">
        <f>F19</f>
        <v>42490</v>
      </c>
    </row>
    <row r="38" spans="1:6" x14ac:dyDescent="0.2">
      <c r="A38" s="58" t="s">
        <v>36</v>
      </c>
      <c r="B38" s="87"/>
      <c r="C38" s="87"/>
      <c r="D38" s="88">
        <v>1</v>
      </c>
      <c r="E38" s="89">
        <v>7840917</v>
      </c>
      <c r="F38" s="90">
        <v>8237142.6600000001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3094300</v>
      </c>
      <c r="F39" s="94">
        <v>3288962.64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E48" sqref="E4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42521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465004</v>
      </c>
      <c r="F20" s="57">
        <f>+F21+F24+F27+F31</f>
        <v>99.999999999999986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79230</v>
      </c>
      <c r="F21" s="62">
        <f>E21/E20*100</f>
        <v>17.038563109134543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79230</v>
      </c>
      <c r="F22" s="62">
        <f>E22/$E$20*100</f>
        <v>17.038563109134543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57345</v>
      </c>
      <c r="F24" s="62">
        <f>E24/$E$20*100</f>
        <v>12.332151981488332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57345</v>
      </c>
      <c r="F25" s="62">
        <f>E25/$E$20*100</f>
        <v>12.332151981488332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325514</v>
      </c>
      <c r="F27" s="62">
        <f>E27/E20*100</f>
        <v>70.002408581431553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325514</v>
      </c>
      <c r="F29" s="62">
        <f>E29/E20*100</f>
        <v>70.002408581431553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2915</v>
      </c>
      <c r="F31" s="70">
        <f>E31/E20*100</f>
        <v>0.62687632794556614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43</v>
      </c>
      <c r="F37" s="86">
        <f>F19</f>
        <v>42521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9549187</v>
      </c>
      <c r="F38" s="90">
        <v>10010889.4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7841112</v>
      </c>
      <c r="F39" s="94">
        <v>8144164.0499999998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B47" sqref="B47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42551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471272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65315</v>
      </c>
      <c r="F21" s="62">
        <f>E21/E20*100</f>
        <v>13.85929993719126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65315</v>
      </c>
      <c r="F22" s="62">
        <f>E22/$E$20*100</f>
        <v>13.85929993719126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57392</v>
      </c>
      <c r="F24" s="62">
        <f>E24/$E$20*100</f>
        <v>12.178105213125329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57392</v>
      </c>
      <c r="F25" s="62">
        <f>E25/$E$20*100</f>
        <v>12.178105213125329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345956</v>
      </c>
      <c r="F27" s="62">
        <f>E27/E20*100</f>
        <v>73.408986742263494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345956</v>
      </c>
      <c r="F29" s="62">
        <f>E29/E20*100</f>
        <v>73.408986742263494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2609</v>
      </c>
      <c r="F31" s="70">
        <f>E31/E20*100</f>
        <v>0.55360810741991884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44</v>
      </c>
      <c r="F37" s="86">
        <f>F19</f>
        <v>42551</v>
      </c>
    </row>
    <row r="38" spans="1:6" x14ac:dyDescent="0.2">
      <c r="A38" s="58" t="s">
        <v>36</v>
      </c>
      <c r="B38" s="87"/>
      <c r="C38" s="87"/>
      <c r="D38" s="88">
        <v>1</v>
      </c>
      <c r="E38" s="89">
        <v>9808021</v>
      </c>
      <c r="F38" s="90">
        <v>10394756.810000001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2724944</v>
      </c>
      <c r="F39" s="94">
        <v>2827366.84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J40" sqref="J40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42582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490559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71570</v>
      </c>
      <c r="F21" s="62">
        <f>E21/E20*100</f>
        <v>14.589478533672809</v>
      </c>
    </row>
    <row r="22" spans="1:7" x14ac:dyDescent="0.2">
      <c r="A22" s="63" t="s">
        <v>22</v>
      </c>
      <c r="B22" s="64"/>
      <c r="C22" s="64"/>
      <c r="D22" s="60">
        <v>4</v>
      </c>
      <c r="E22" s="61">
        <v>71570</v>
      </c>
      <c r="F22" s="62">
        <f>E22/$E$20*100</f>
        <v>14.589478533672809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76040</v>
      </c>
      <c r="F24" s="62">
        <f>E24/$E$20*100</f>
        <v>15.500683913657683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76040</v>
      </c>
      <c r="F25" s="62">
        <f>E25/$E$20*100</f>
        <v>15.500683913657683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0</v>
      </c>
      <c r="F26" s="62">
        <f>E26/$E$20*100</f>
        <v>0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340940</v>
      </c>
      <c r="F27" s="62">
        <f>E27/E20*100</f>
        <v>69.500304754372053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340940</v>
      </c>
      <c r="F29" s="62">
        <f>E29/E20*100</f>
        <v>69.500304754372053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2009</v>
      </c>
      <c r="F31" s="70">
        <f>E31/E20*100</f>
        <v>0.40953279829745248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45</v>
      </c>
      <c r="F37" s="86">
        <f>F19</f>
        <v>42582</v>
      </c>
    </row>
    <row r="38" spans="1:6" x14ac:dyDescent="0.2">
      <c r="A38" s="58" t="s">
        <v>36</v>
      </c>
      <c r="B38" s="87"/>
      <c r="C38" s="87"/>
      <c r="D38" s="88">
        <v>1</v>
      </c>
      <c r="E38" s="89">
        <v>8758981</v>
      </c>
      <c r="F38" s="90">
        <v>9528615.2300000004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1697500</v>
      </c>
      <c r="F39" s="94">
        <v>1856407.75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I18" sqref="I18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42613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501954</v>
      </c>
      <c r="F20" s="57">
        <f>+F21+F24+F27+F31</f>
        <v>100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53263</v>
      </c>
      <c r="F21" s="62">
        <f>E21/E20*100</f>
        <v>10.611131697326845</v>
      </c>
    </row>
    <row r="22" spans="1:7" x14ac:dyDescent="0.2">
      <c r="A22" s="63" t="s">
        <v>22</v>
      </c>
      <c r="B22" s="64"/>
      <c r="C22" s="64"/>
      <c r="D22" s="60">
        <v>4</v>
      </c>
      <c r="E22" s="61">
        <v>53263</v>
      </c>
      <c r="F22" s="62">
        <f>E22/$E$20*100</f>
        <v>10.611131697326845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94388</v>
      </c>
      <c r="F24" s="62">
        <f>E24/$E$20*100</f>
        <v>18.804113524346853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82978</v>
      </c>
      <c r="F25" s="62">
        <f>E25/$E$20*100</f>
        <v>16.530996864254494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11410</v>
      </c>
      <c r="F26" s="62">
        <f>E26/$E$20*100</f>
        <v>2.2731166600923589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348803</v>
      </c>
      <c r="F27" s="62">
        <f>E27/E20*100</f>
        <v>69.489036844013597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348803</v>
      </c>
      <c r="F29" s="62">
        <f>E29/E20*100</f>
        <v>69.489036844013597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5500</v>
      </c>
      <c r="F31" s="70">
        <f>E31/E20*100</f>
        <v>1.0957179343127059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46</v>
      </c>
      <c r="F37" s="86">
        <f>F19</f>
        <v>42613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4459670</v>
      </c>
      <c r="F38" s="90">
        <v>4873407.8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689898</v>
      </c>
      <c r="F39" s="94">
        <v>763786.08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opLeftCell="A37" workbookViewId="0">
      <selection activeCell="F56" sqref="F56"/>
    </sheetView>
  </sheetViews>
  <sheetFormatPr defaultRowHeight="12.75" x14ac:dyDescent="0.2"/>
  <cols>
    <col min="1" max="1" width="20.85546875" style="2" customWidth="1"/>
    <col min="2" max="2" width="18.5703125" style="2" customWidth="1"/>
    <col min="3" max="3" width="15.7109375" style="2" customWidth="1"/>
    <col min="4" max="4" width="4.42578125" style="2" customWidth="1"/>
    <col min="5" max="5" width="17.7109375" style="2" customWidth="1"/>
    <col min="6" max="6" width="18.85546875" style="2" customWidth="1"/>
    <col min="7" max="16384" width="9.140625" style="2"/>
  </cols>
  <sheetData>
    <row r="1" spans="1:6" x14ac:dyDescent="0.2">
      <c r="A1" s="1"/>
      <c r="B1" s="1"/>
      <c r="C1" s="1"/>
      <c r="D1" s="1"/>
      <c r="E1" s="1"/>
      <c r="F1" s="1"/>
    </row>
    <row r="2" spans="1:6" ht="18" x14ac:dyDescent="0.25">
      <c r="A2" s="3"/>
      <c r="B2" s="4"/>
      <c r="C2" s="4"/>
      <c r="D2" s="4"/>
      <c r="E2" s="4"/>
      <c r="F2" s="4"/>
    </row>
    <row r="3" spans="1:6" ht="16.5" x14ac:dyDescent="0.25">
      <c r="A3" s="5" t="s">
        <v>0</v>
      </c>
      <c r="B3" s="6"/>
      <c r="C3" s="6"/>
      <c r="D3" s="6"/>
      <c r="E3" s="6"/>
      <c r="F3" s="6"/>
    </row>
    <row r="4" spans="1:6" ht="16.5" x14ac:dyDescent="0.25">
      <c r="A4" s="5" t="s">
        <v>1</v>
      </c>
      <c r="B4" s="6"/>
      <c r="C4" s="6"/>
      <c r="D4" s="6"/>
      <c r="E4" s="6"/>
      <c r="F4" s="6"/>
    </row>
    <row r="5" spans="1:6" ht="13.5" thickBot="1" x14ac:dyDescent="0.25">
      <c r="A5" s="7"/>
      <c r="B5" s="6"/>
      <c r="C5" s="6"/>
      <c r="D5" s="6"/>
      <c r="E5" s="6"/>
      <c r="F5" s="6"/>
    </row>
    <row r="6" spans="1:6" ht="13.5" thickBot="1" x14ac:dyDescent="0.25">
      <c r="A6" s="8" t="s">
        <v>2</v>
      </c>
      <c r="B6" s="9" t="s">
        <v>3</v>
      </c>
      <c r="C6" s="10"/>
      <c r="D6" s="10"/>
      <c r="E6" s="10"/>
      <c r="F6" s="11"/>
    </row>
    <row r="7" spans="1:6" x14ac:dyDescent="0.2">
      <c r="A7" s="12"/>
      <c r="B7" s="13"/>
      <c r="C7" s="14"/>
      <c r="D7" s="15"/>
      <c r="E7" s="16"/>
      <c r="F7" s="17"/>
    </row>
    <row r="8" spans="1:6" x14ac:dyDescent="0.2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">
      <c r="A9" s="12"/>
      <c r="B9" s="13"/>
      <c r="C9" s="15"/>
      <c r="D9" s="15"/>
      <c r="E9" s="23"/>
      <c r="F9" s="24"/>
    </row>
    <row r="10" spans="1:6" x14ac:dyDescent="0.2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">
      <c r="A11" s="30"/>
      <c r="B11" s="30"/>
      <c r="C11" s="14"/>
      <c r="D11" s="15"/>
      <c r="E11" s="23"/>
      <c r="F11" s="17"/>
    </row>
    <row r="12" spans="1:6" x14ac:dyDescent="0.2">
      <c r="A12" s="8" t="s">
        <v>12</v>
      </c>
      <c r="B12" s="29" t="s">
        <v>13</v>
      </c>
      <c r="C12" s="19"/>
      <c r="D12" s="20"/>
    </row>
    <row r="13" spans="1:6" x14ac:dyDescent="0.2">
      <c r="A13" s="12"/>
      <c r="B13" s="31"/>
      <c r="C13" s="15"/>
      <c r="D13" s="32"/>
      <c r="E13" s="23"/>
      <c r="F13" s="33"/>
    </row>
    <row r="14" spans="1:6" x14ac:dyDescent="0.2">
      <c r="A14" s="12"/>
      <c r="B14" s="31"/>
      <c r="C14" s="15"/>
      <c r="D14" s="32"/>
      <c r="E14" s="23"/>
      <c r="F14" s="33"/>
    </row>
    <row r="15" spans="1:6" x14ac:dyDescent="0.2">
      <c r="A15" s="34"/>
      <c r="B15" s="32"/>
      <c r="C15" s="32"/>
      <c r="D15" s="32"/>
      <c r="E15" s="35"/>
      <c r="F15" s="15"/>
    </row>
    <row r="16" spans="1:6" ht="15.75" x14ac:dyDescent="0.2">
      <c r="A16" s="36" t="s">
        <v>14</v>
      </c>
      <c r="B16" s="37"/>
      <c r="C16" s="37"/>
      <c r="D16" s="38"/>
      <c r="E16" s="38"/>
      <c r="F16" s="38"/>
    </row>
    <row r="17" spans="1:7" ht="13.5" thickBot="1" x14ac:dyDescent="0.25">
      <c r="A17" s="39"/>
      <c r="B17" s="39"/>
      <c r="C17" s="39"/>
      <c r="D17" s="40"/>
      <c r="E17" s="40"/>
      <c r="F17" s="40"/>
    </row>
    <row r="18" spans="1:7" ht="38.25" x14ac:dyDescent="0.25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5" thickBot="1" x14ac:dyDescent="0.25">
      <c r="A19" s="47"/>
      <c r="B19" s="48"/>
      <c r="C19" s="49"/>
      <c r="D19" s="50"/>
      <c r="E19" s="51" t="s">
        <v>19</v>
      </c>
      <c r="F19" s="52">
        <v>42643</v>
      </c>
    </row>
    <row r="20" spans="1:7" x14ac:dyDescent="0.2">
      <c r="A20" s="53" t="s">
        <v>20</v>
      </c>
      <c r="B20" s="54"/>
      <c r="C20" s="54"/>
      <c r="D20" s="55">
        <v>1</v>
      </c>
      <c r="E20" s="56">
        <f>E21+E24+E27+E31</f>
        <v>525836</v>
      </c>
      <c r="F20" s="57">
        <f>+F21+F24+F27+F31</f>
        <v>100.00000000000001</v>
      </c>
    </row>
    <row r="21" spans="1:7" x14ac:dyDescent="0.2">
      <c r="A21" s="58" t="s">
        <v>21</v>
      </c>
      <c r="B21" s="59"/>
      <c r="C21" s="59"/>
      <c r="D21" s="60">
        <v>3</v>
      </c>
      <c r="E21" s="61">
        <f>E22+E23</f>
        <v>46441</v>
      </c>
      <c r="F21" s="62">
        <f>E21/E20*100</f>
        <v>8.8318411063525506</v>
      </c>
    </row>
    <row r="22" spans="1:7" x14ac:dyDescent="0.2">
      <c r="A22" s="63" t="s">
        <v>22</v>
      </c>
      <c r="B22" s="64"/>
      <c r="C22" s="64"/>
      <c r="D22" s="60">
        <v>4</v>
      </c>
      <c r="E22" s="61">
        <v>46441</v>
      </c>
      <c r="F22" s="62">
        <f>E22/$E$20*100</f>
        <v>8.8318411063525506</v>
      </c>
    </row>
    <row r="23" spans="1:7" x14ac:dyDescent="0.2">
      <c r="A23" s="63" t="s">
        <v>23</v>
      </c>
      <c r="B23" s="64"/>
      <c r="C23" s="64"/>
      <c r="D23" s="60">
        <v>5</v>
      </c>
      <c r="E23" s="61">
        <v>0</v>
      </c>
      <c r="F23" s="62">
        <f>E23/$E$20*100</f>
        <v>0</v>
      </c>
    </row>
    <row r="24" spans="1:7" x14ac:dyDescent="0.2">
      <c r="A24" s="58" t="s">
        <v>24</v>
      </c>
      <c r="B24" s="64"/>
      <c r="C24" s="64"/>
      <c r="D24" s="60">
        <v>9</v>
      </c>
      <c r="E24" s="61">
        <f>+E25+E26</f>
        <v>93471</v>
      </c>
      <c r="F24" s="62">
        <f>E24/$E$20*100</f>
        <v>17.775694322944798</v>
      </c>
    </row>
    <row r="25" spans="1:7" x14ac:dyDescent="0.2">
      <c r="A25" s="63" t="s">
        <v>25</v>
      </c>
      <c r="B25" s="64"/>
      <c r="C25" s="64"/>
      <c r="D25" s="60">
        <v>10</v>
      </c>
      <c r="E25" s="61">
        <v>82025</v>
      </c>
      <c r="F25" s="62">
        <f>E25/$E$20*100</f>
        <v>15.59897002107121</v>
      </c>
    </row>
    <row r="26" spans="1:7" x14ac:dyDescent="0.2">
      <c r="A26" s="63" t="s">
        <v>26</v>
      </c>
      <c r="B26" s="64"/>
      <c r="C26" s="64"/>
      <c r="D26" s="60">
        <v>11</v>
      </c>
      <c r="E26" s="61">
        <v>11446</v>
      </c>
      <c r="F26" s="62">
        <f>E26/$E$20*100</f>
        <v>2.176724301873588</v>
      </c>
    </row>
    <row r="27" spans="1:7" x14ac:dyDescent="0.2">
      <c r="A27" s="58" t="s">
        <v>27</v>
      </c>
      <c r="B27" s="64"/>
      <c r="C27" s="64"/>
      <c r="D27" s="60">
        <v>12</v>
      </c>
      <c r="E27" s="61">
        <f>E28+E29+E30</f>
        <v>380442</v>
      </c>
      <c r="F27" s="62">
        <f>E27/E20*100</f>
        <v>72.349934200016733</v>
      </c>
    </row>
    <row r="28" spans="1:7" x14ac:dyDescent="0.2">
      <c r="A28" s="63" t="s">
        <v>28</v>
      </c>
      <c r="B28" s="64"/>
      <c r="C28" s="64"/>
      <c r="D28" s="60">
        <v>13</v>
      </c>
      <c r="E28" s="61">
        <v>0</v>
      </c>
      <c r="F28" s="62">
        <v>0</v>
      </c>
    </row>
    <row r="29" spans="1:7" x14ac:dyDescent="0.2">
      <c r="A29" s="63" t="s">
        <v>29</v>
      </c>
      <c r="B29" s="64"/>
      <c r="C29" s="64"/>
      <c r="D29" s="60">
        <v>14</v>
      </c>
      <c r="E29" s="61">
        <v>380442</v>
      </c>
      <c r="F29" s="62">
        <f>E29/E20*100</f>
        <v>72.349934200016733</v>
      </c>
    </row>
    <row r="30" spans="1:7" x14ac:dyDescent="0.2">
      <c r="A30" s="63" t="s">
        <v>30</v>
      </c>
      <c r="B30" s="64"/>
      <c r="C30" s="64"/>
      <c r="D30" s="60">
        <v>15</v>
      </c>
      <c r="E30" s="61">
        <v>0</v>
      </c>
      <c r="F30" s="62">
        <f>E30/E21*100</f>
        <v>0</v>
      </c>
      <c r="G30" s="65"/>
    </row>
    <row r="31" spans="1:7" ht="13.5" thickBot="1" x14ac:dyDescent="0.25">
      <c r="A31" s="66" t="s">
        <v>31</v>
      </c>
      <c r="B31" s="67"/>
      <c r="C31" s="67"/>
      <c r="D31" s="68">
        <v>24</v>
      </c>
      <c r="E31" s="69">
        <v>5482</v>
      </c>
      <c r="F31" s="70">
        <f>E31/E20*100</f>
        <v>1.0425303706859173</v>
      </c>
    </row>
    <row r="32" spans="1:7" x14ac:dyDescent="0.2">
      <c r="A32" s="71"/>
      <c r="B32" s="72"/>
      <c r="C32" s="72"/>
      <c r="D32" s="73"/>
      <c r="E32" s="74"/>
      <c r="F32" s="75"/>
    </row>
    <row r="33" spans="1:6" x14ac:dyDescent="0.2">
      <c r="A33" s="71"/>
      <c r="B33" s="72"/>
      <c r="C33" s="72"/>
      <c r="D33" s="73"/>
      <c r="E33" s="74"/>
      <c r="F33" s="75"/>
    </row>
    <row r="34" spans="1:6" ht="15.75" x14ac:dyDescent="0.2">
      <c r="A34" s="76" t="s">
        <v>32</v>
      </c>
      <c r="B34" s="77"/>
      <c r="C34" s="77"/>
      <c r="D34" s="77"/>
      <c r="E34" s="77"/>
      <c r="F34" s="77"/>
    </row>
    <row r="35" spans="1:6" ht="13.5" thickBot="1" x14ac:dyDescent="0.25">
      <c r="A35" s="78"/>
      <c r="B35" s="79"/>
      <c r="C35" s="79"/>
      <c r="D35" s="79"/>
      <c r="E35" s="79"/>
      <c r="F35" s="79"/>
    </row>
    <row r="36" spans="1:6" ht="15.75" x14ac:dyDescent="0.25">
      <c r="A36" s="80"/>
      <c r="B36" s="81"/>
      <c r="C36" s="81"/>
      <c r="D36" s="44"/>
      <c r="E36" s="45" t="s">
        <v>33</v>
      </c>
      <c r="F36" s="46" t="s">
        <v>34</v>
      </c>
    </row>
    <row r="37" spans="1:6" ht="16.5" thickBot="1" x14ac:dyDescent="0.25">
      <c r="A37" s="82" t="s">
        <v>35</v>
      </c>
      <c r="B37" s="83"/>
      <c r="C37" s="83"/>
      <c r="D37" s="84" t="s">
        <v>16</v>
      </c>
      <c r="E37" s="85" t="s">
        <v>47</v>
      </c>
      <c r="F37" s="86">
        <f>F19</f>
        <v>42643</v>
      </c>
    </row>
    <row r="38" spans="1:6" x14ac:dyDescent="0.2">
      <c r="A38" s="58" t="s">
        <v>36</v>
      </c>
      <c r="B38" s="87"/>
      <c r="C38" s="87"/>
      <c r="D38" s="88">
        <v>1</v>
      </c>
      <c r="E38" s="89">
        <v>14591079</v>
      </c>
      <c r="F38" s="90">
        <v>16142848.560000001</v>
      </c>
    </row>
    <row r="39" spans="1:6" ht="13.5" thickBot="1" x14ac:dyDescent="0.25">
      <c r="A39" s="66" t="s">
        <v>37</v>
      </c>
      <c r="B39" s="91"/>
      <c r="C39" s="91"/>
      <c r="D39" s="92">
        <v>2</v>
      </c>
      <c r="E39" s="93">
        <v>1844564</v>
      </c>
      <c r="F39" s="94">
        <v>2015105.7</v>
      </c>
    </row>
    <row r="40" spans="1:6" x14ac:dyDescent="0.2">
      <c r="A40" s="71"/>
      <c r="B40" s="95"/>
      <c r="C40" s="95"/>
      <c r="D40" s="96"/>
      <c r="E40" s="97"/>
      <c r="F40" s="98"/>
    </row>
    <row r="41" spans="1:6" x14ac:dyDescent="0.2">
      <c r="A41" s="71"/>
      <c r="B41" s="95"/>
      <c r="C41" s="95"/>
      <c r="D41" s="96"/>
      <c r="E41" s="97"/>
      <c r="F41" s="98"/>
    </row>
    <row r="42" spans="1:6" x14ac:dyDescent="0.2">
      <c r="A42" s="71"/>
      <c r="B42" s="95"/>
      <c r="C42" s="95"/>
      <c r="D42" s="96"/>
      <c r="E42" s="99"/>
      <c r="F42" s="98"/>
    </row>
    <row r="43" spans="1:6" ht="51" x14ac:dyDescent="0.25">
      <c r="A43" s="100" t="s">
        <v>38</v>
      </c>
      <c r="B43" s="101"/>
      <c r="C43" s="101"/>
      <c r="D43" s="102"/>
      <c r="E43" s="102"/>
      <c r="F43" s="103"/>
    </row>
    <row r="45" spans="1:6" x14ac:dyDescent="0.2">
      <c r="B45" s="104"/>
      <c r="C45" s="104"/>
    </row>
    <row r="48" spans="1:6" x14ac:dyDescent="0.2">
      <c r="C48" s="104"/>
      <c r="E48" s="10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leden 2016</vt:lpstr>
      <vt:lpstr>únor 2016</vt:lpstr>
      <vt:lpstr>březen 2016</vt:lpstr>
      <vt:lpstr>duben 2016</vt:lpstr>
      <vt:lpstr>květen 2016</vt:lpstr>
      <vt:lpstr>červen 2016</vt:lpstr>
      <vt:lpstr>červenec 2016</vt:lpstr>
      <vt:lpstr>srpen 2016</vt:lpstr>
      <vt:lpstr>září 2016</vt:lpstr>
      <vt:lpstr>říjen 2016</vt:lpstr>
      <vt:lpstr>listopad 2016</vt:lpstr>
      <vt:lpstr>prosinec 2016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cp:lastPrinted>2016-12-07T09:39:54Z</cp:lastPrinted>
  <dcterms:created xsi:type="dcterms:W3CDTF">2016-02-10T09:19:43Z</dcterms:created>
  <dcterms:modified xsi:type="dcterms:W3CDTF">2017-01-09T12:59:06Z</dcterms:modified>
</cp:coreProperties>
</file>