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AD6B5A4A-67C2-481E-B6C7-EF80CAD2AA34}" xr6:coauthVersionLast="45" xr6:coauthVersionMax="45" xr10:uidLastSave="{00000000-0000-0000-0000-000000000000}"/>
  <bookViews>
    <workbookView xWindow="-108" yWindow="-108" windowWidth="23256" windowHeight="12576" tabRatio="808" firstSheet="5" activeTab="11" xr2:uid="{00000000-000D-0000-FFFF-FFFF00000000}"/>
  </bookViews>
  <sheets>
    <sheet name="leden 2020" sheetId="24" r:id="rId1"/>
    <sheet name="únor 2020" sheetId="25" r:id="rId2"/>
    <sheet name="březen 2020" sheetId="26" r:id="rId3"/>
    <sheet name="duben 2020" sheetId="27" r:id="rId4"/>
    <sheet name="květen 2020" sheetId="28" r:id="rId5"/>
    <sheet name="červen 2020" sheetId="29" r:id="rId6"/>
    <sheet name="červenec 2020" sheetId="30" r:id="rId7"/>
    <sheet name="srpen 2020" sheetId="31" r:id="rId8"/>
    <sheet name="září 2020" sheetId="32" r:id="rId9"/>
    <sheet name="říjen 2020" sheetId="33" r:id="rId10"/>
    <sheet name="listopad 2020" sheetId="34" r:id="rId11"/>
    <sheet name="prosinec 2020" sheetId="35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5" i="35" l="1"/>
  <c r="E27" i="35"/>
  <c r="E24" i="35"/>
  <c r="E21" i="35"/>
  <c r="E20" i="35" l="1"/>
  <c r="F25" i="35" s="1"/>
  <c r="D45" i="34"/>
  <c r="E27" i="34"/>
  <c r="E24" i="34"/>
  <c r="E21" i="34"/>
  <c r="F26" i="35" l="1"/>
  <c r="F24" i="35" s="1"/>
  <c r="F29" i="35"/>
  <c r="F30" i="35"/>
  <c r="F22" i="35"/>
  <c r="F28" i="35"/>
  <c r="F32" i="35"/>
  <c r="F23" i="35"/>
  <c r="F31" i="35"/>
  <c r="E20" i="34"/>
  <c r="F26" i="34" s="1"/>
  <c r="F31" i="34"/>
  <c r="F22" i="34"/>
  <c r="F30" i="34"/>
  <c r="F29" i="34"/>
  <c r="F23" i="34"/>
  <c r="F28" i="34"/>
  <c r="D45" i="33"/>
  <c r="E27" i="33"/>
  <c r="E24" i="33"/>
  <c r="E21" i="33"/>
  <c r="F21" i="35" l="1"/>
  <c r="F27" i="35"/>
  <c r="F25" i="34"/>
  <c r="F32" i="34"/>
  <c r="F21" i="34"/>
  <c r="F27" i="34"/>
  <c r="F24" i="34"/>
  <c r="E20" i="33"/>
  <c r="F32" i="33" s="1"/>
  <c r="D45" i="32"/>
  <c r="E27" i="32"/>
  <c r="E24" i="32"/>
  <c r="E21" i="32"/>
  <c r="F20" i="35" l="1"/>
  <c r="F20" i="34"/>
  <c r="F28" i="33"/>
  <c r="F29" i="33"/>
  <c r="F31" i="33"/>
  <c r="F23" i="33"/>
  <c r="F30" i="33"/>
  <c r="F26" i="33"/>
  <c r="F22" i="33"/>
  <c r="F21" i="33" s="1"/>
  <c r="F25" i="33"/>
  <c r="F24" i="33"/>
  <c r="E20" i="32"/>
  <c r="F32" i="32" s="1"/>
  <c r="D45" i="31"/>
  <c r="E27" i="31"/>
  <c r="E24" i="31"/>
  <c r="E21" i="31"/>
  <c r="F27" i="33" l="1"/>
  <c r="F20" i="33"/>
  <c r="F25" i="32"/>
  <c r="F26" i="32"/>
  <c r="F22" i="32"/>
  <c r="F23" i="32"/>
  <c r="F29" i="32"/>
  <c r="F30" i="32"/>
  <c r="F31" i="32"/>
  <c r="F28" i="32"/>
  <c r="E20" i="31"/>
  <c r="F26" i="31" s="1"/>
  <c r="D45" i="30"/>
  <c r="E27" i="30"/>
  <c r="E24" i="30"/>
  <c r="E21" i="30"/>
  <c r="F24" i="32" l="1"/>
  <c r="F21" i="32"/>
  <c r="F27" i="32"/>
  <c r="F22" i="31"/>
  <c r="F28" i="31"/>
  <c r="F23" i="31"/>
  <c r="F30" i="31"/>
  <c r="F25" i="31"/>
  <c r="F24" i="31" s="1"/>
  <c r="F29" i="31"/>
  <c r="F31" i="31"/>
  <c r="F32" i="31"/>
  <c r="E20" i="30"/>
  <c r="F32" i="30" s="1"/>
  <c r="E27" i="29"/>
  <c r="E24" i="29"/>
  <c r="E21" i="29"/>
  <c r="F21" i="31" l="1"/>
  <c r="F20" i="32"/>
  <c r="F27" i="31"/>
  <c r="F20" i="31" s="1"/>
  <c r="F26" i="30"/>
  <c r="F22" i="30"/>
  <c r="F31" i="30"/>
  <c r="F28" i="30"/>
  <c r="F23" i="30"/>
  <c r="F29" i="30"/>
  <c r="F30" i="30"/>
  <c r="F25" i="30"/>
  <c r="E20" i="29"/>
  <c r="F32" i="29" s="1"/>
  <c r="E27" i="28"/>
  <c r="E24" i="28"/>
  <c r="E21" i="28"/>
  <c r="F24" i="30" l="1"/>
  <c r="F27" i="30"/>
  <c r="F21" i="30"/>
  <c r="F30" i="29"/>
  <c r="F22" i="29"/>
  <c r="F31" i="29"/>
  <c r="F25" i="29"/>
  <c r="F24" i="29" s="1"/>
  <c r="F26" i="29"/>
  <c r="F28" i="29"/>
  <c r="F23" i="29"/>
  <c r="F29" i="29"/>
  <c r="E20" i="28"/>
  <c r="F28" i="28" s="1"/>
  <c r="F29" i="28"/>
  <c r="E27" i="27"/>
  <c r="E24" i="27"/>
  <c r="E21" i="27"/>
  <c r="F20" i="30" l="1"/>
  <c r="F21" i="29"/>
  <c r="F27" i="29"/>
  <c r="F20" i="29" s="1"/>
  <c r="F23" i="28"/>
  <c r="F31" i="28"/>
  <c r="F25" i="28"/>
  <c r="F32" i="28"/>
  <c r="F30" i="28"/>
  <c r="F27" i="28" s="1"/>
  <c r="F22" i="28"/>
  <c r="F26" i="28"/>
  <c r="E20" i="27"/>
  <c r="F32" i="27" s="1"/>
  <c r="E27" i="26"/>
  <c r="E24" i="26"/>
  <c r="E21" i="26"/>
  <c r="F21" i="28" l="1"/>
  <c r="F24" i="28"/>
  <c r="F28" i="27"/>
  <c r="F29" i="27"/>
  <c r="F26" i="27"/>
  <c r="F25" i="27"/>
  <c r="F31" i="27"/>
  <c r="F23" i="27"/>
  <c r="F30" i="27"/>
  <c r="F22" i="27"/>
  <c r="E20" i="26"/>
  <c r="F25" i="26" s="1"/>
  <c r="F23" i="26"/>
  <c r="E21" i="25"/>
  <c r="E27" i="25"/>
  <c r="E24" i="25"/>
  <c r="F20" i="28" l="1"/>
  <c r="F21" i="27"/>
  <c r="F27" i="27"/>
  <c r="F24" i="27"/>
  <c r="F28" i="26"/>
  <c r="F26" i="26"/>
  <c r="F24" i="26" s="1"/>
  <c r="F29" i="26"/>
  <c r="F32" i="26"/>
  <c r="F30" i="26"/>
  <c r="F22" i="26"/>
  <c r="F21" i="26" s="1"/>
  <c r="F31" i="26"/>
  <c r="E20" i="25"/>
  <c r="F30" i="25" s="1"/>
  <c r="F31" i="25"/>
  <c r="F22" i="25"/>
  <c r="F25" i="25"/>
  <c r="F28" i="25"/>
  <c r="F29" i="25"/>
  <c r="E27" i="24"/>
  <c r="E24" i="24"/>
  <c r="E21" i="24"/>
  <c r="F26" i="25" l="1"/>
  <c r="F23" i="25"/>
  <c r="F32" i="25"/>
  <c r="F20" i="27"/>
  <c r="F27" i="26"/>
  <c r="F20" i="26"/>
  <c r="F27" i="25"/>
  <c r="F24" i="25"/>
  <c r="F21" i="25"/>
  <c r="E20" i="24"/>
  <c r="F31" i="24" s="1"/>
  <c r="F20" i="25" l="1"/>
  <c r="F28" i="24"/>
  <c r="F26" i="24"/>
  <c r="F22" i="24"/>
  <c r="F32" i="24"/>
  <c r="F30" i="24"/>
  <c r="F25" i="24"/>
  <c r="F24" i="24" s="1"/>
  <c r="F23" i="24"/>
  <c r="F21" i="24" s="1"/>
  <c r="F29" i="24"/>
  <c r="F27" i="24" l="1"/>
  <c r="F20" i="24" s="1"/>
</calcChain>
</file>

<file path=xl/sharedStrings.xml><?xml version="1.0" encoding="utf-8"?>
<sst xmlns="http://schemas.openxmlformats.org/spreadsheetml/2006/main" count="612" uniqueCount="55">
  <si>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</si>
  <si>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</si>
  <si>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</si>
  <si>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Forma fondu</t>
  </si>
  <si>
    <t>otevřený podílový fond</t>
  </si>
  <si>
    <t>Měna</t>
  </si>
  <si>
    <t>CZK</t>
  </si>
  <si>
    <t>Typ fondu</t>
  </si>
  <si>
    <t>speciální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</si>
  <si>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</si>
  <si>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</si>
  <si>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</si>
  <si>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</si>
  <si>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</si>
  <si>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</si>
  <si>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</si>
  <si>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</si>
  <si>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</si>
  <si>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</si>
  <si>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</si>
  <si>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</si>
  <si>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</si>
  <si>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</si>
  <si>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</si>
  <si>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</si>
  <si>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</si>
  <si>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</si>
  <si>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</si>
  <si>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</si>
  <si>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</si>
  <si>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</si>
  <si>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</si>
  <si>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</si>
  <si>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</si>
  <si>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</si>
  <si>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</si>
  <si>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Raiffeisen investiční společnost a.s.
Praha 4, Hvězdova 1716/2b, PSČ 140 78, IČ: 29146739
zapsaná v obchodním rejstříku vedeném Městským soudem v Praze, oddíl B, vložka 18837
http://www.rfis.cz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</si>
  <si>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</si>
  <si>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</si>
  <si>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</si>
  <si>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ISIN</t>
  </si>
  <si>
    <t xml:space="preserve">Raiffeisen roční zajištěný fond </t>
  </si>
  <si>
    <t>CZ0008475910</t>
  </si>
  <si>
    <t>za období 1.1. - 31.1.2020</t>
  </si>
  <si>
    <t>za období 1.2. - 29.2.2020</t>
  </si>
  <si>
    <t>za období 1.3. - 31.3.2020</t>
  </si>
  <si>
    <t>za období 1.4. - 30.4.2020</t>
  </si>
  <si>
    <t>za období 1.5. - 31.5.2020</t>
  </si>
  <si>
    <t>za období 1.6. - 30.6.2020</t>
  </si>
  <si>
    <t>za období 1.7. - 31.7.2020</t>
  </si>
  <si>
    <t>za období 1.8. - 31.8.2020</t>
  </si>
  <si>
    <t>za období 1.9. - 30.9.2020</t>
  </si>
  <si>
    <t>za období 1.10. - 31.10.2020</t>
  </si>
  <si>
    <t>za období 1.11. - 30.11.2020</t>
  </si>
  <si>
    <t>za období 1.12. - 31.12.2020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</si>
</sst>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13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5" xfId="1" applyFont="1" applyFill="1" applyBorder="1" applyAlignment="1" applyProtection="1">
      <alignment horizontal="right" vertical="center" inden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8" fillId="0" borderId="20" xfId="1" applyFont="1" applyFill="1" applyBorder="1" applyAlignment="1">
      <alignment vertical="center" wrapText="1"/>
    </xf>
    <xf numFmtId="0" fontId="17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7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7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0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23" xfId="1" applyNumberFormat="1" applyFont="1" applyFill="1" applyBorder="1" applyAlignment="1" applyProtection="1">
      <alignment horizontal="center" vertical="center"/>
    </xf>
    <xf numFmtId="0" fontId="17" fillId="0" borderId="1" xfId="1" applyFont="1" applyFill="1" applyBorder="1" applyAlignment="1" applyProtection="1">
      <alignment horizontal="center" vertical="center" wrapText="1"/>
    </xf>
    <xf numFmtId="3" fontId="1" fillId="0" borderId="38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9" fillId="0" borderId="0" xfId="1" applyNumberFormat="1" applyFont="1" applyFill="1" applyBorder="1" applyAlignment="1" applyProtection="1">
      <alignment vertical="center" wrapText="1"/>
    </xf>
    <xf numFmtId="4" fontId="17" fillId="0" borderId="0" xfId="1" applyNumberFormat="1" applyFont="1" applyFill="1" applyBorder="1" applyAlignment="1" applyProtection="1">
      <alignment horizontal="center" vertical="center" wrapText="1"/>
    </xf>
    <xf numFmtId="0" fontId="20" fillId="2" borderId="0" xfId="2" applyFont="1" applyFill="1" applyAlignment="1">
      <alignment horizontal="centerContinuous" vertical="center" wrapText="1"/>
    </xf>
    <xf numFmtId="0" fontId="21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2" fillId="0" borderId="0" xfId="1" applyFont="1"/>
    <xf numFmtId="0" fontId="20" fillId="0" borderId="11" xfId="1" applyFont="1" applyFill="1" applyBorder="1" applyAlignment="1">
      <alignment horizontal="right" vertical="center"/>
    </xf>
    <xf numFmtId="14" fontId="20" fillId="0" borderId="14" xfId="1" applyNumberFormat="1" applyFont="1" applyFill="1" applyBorder="1" applyAlignment="1">
      <alignment horizontal="left" vertical="center"/>
    </xf>
    <xf numFmtId="0" fontId="6" fillId="0" borderId="0" xfId="0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1" fontId="8" fillId="0" borderId="4" xfId="0" applyNumberFormat="1" applyFont="1" applyFill="1" applyBorder="1" applyAlignment="1" applyProtection="1">
      <alignment horizontal="center"/>
      <protection locked="0"/>
    </xf>
    <xf numFmtId="1" fontId="4" fillId="0" borderId="4" xfId="0" applyNumberFormat="1" applyFont="1" applyFill="1" applyBorder="1" applyAlignment="1" applyProtection="1">
      <alignment horizontal="center"/>
      <protection locked="0"/>
    </xf>
    <xf numFmtId="3" fontId="1" fillId="0" borderId="15" xfId="1" applyNumberFormat="1" applyBorder="1" applyAlignment="1">
      <alignment horizontal="right" indent="5"/>
    </xf>
    <xf numFmtId="3" fontId="1" fillId="0" borderId="40" xfId="1" applyNumberFormat="1" applyBorder="1" applyAlignment="1">
      <alignment horizontal="right" indent="5"/>
    </xf>
    <xf numFmtId="0" fontId="20" fillId="0" borderId="8" xfId="1" applyFont="1" applyFill="1" applyBorder="1" applyAlignment="1">
      <alignment horizontal="center" vertical="center"/>
    </xf>
    <xf numFmtId="0" fontId="20" fillId="0" borderId="34" xfId="1" applyFont="1" applyFill="1" applyBorder="1" applyAlignment="1">
      <alignment horizontal="center" vertical="center"/>
    </xf>
    <xf numFmtId="0" fontId="20" fillId="0" borderId="13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distributed"/>
    </xf>
    <xf numFmtId="0" fontId="20" fillId="0" borderId="35" xfId="1" applyFont="1" applyFill="1" applyBorder="1" applyAlignment="1">
      <alignment horizontal="center" vertical="distributed"/>
    </xf>
    <xf numFmtId="0" fontId="20" fillId="0" borderId="13" xfId="1" applyFont="1" applyFill="1" applyBorder="1" applyAlignment="1">
      <alignment horizontal="center" vertical="distributed"/>
    </xf>
    <xf numFmtId="3" fontId="20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0" fillId="0" borderId="0" xfId="1" applyFont="1" applyFill="1" applyBorder="1" applyAlignment="1">
      <alignment horizontal="center"/>
    </xf>
    <xf numFmtId="0" fontId="20" fillId="0" borderId="37" xfId="1" applyFont="1" applyFill="1" applyBorder="1" applyAlignment="1">
      <alignment horizontal="center"/>
    </xf>
    <xf numFmtId="0" fontId="20" fillId="0" borderId="17" xfId="1" applyFont="1" applyFill="1" applyBorder="1" applyAlignment="1">
      <alignment horizontal="center" vertical="center"/>
    </xf>
    <xf numFmtId="0" fontId="20" fillId="0" borderId="31" xfId="1" applyFont="1" applyFill="1" applyBorder="1" applyAlignment="1">
      <alignment horizontal="center" vertical="center"/>
    </xf>
    <xf numFmtId="0" fontId="20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39" xfId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C406B92-BC4B-4A37-B4EE-49C2C0B1F1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51A1EF2-317F-4C43-AA03-209AFDFB2E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5B6F10B-658B-4300-8B80-FE5A0D9CFB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9"/>
  <sheetViews>
    <sheetView topLeftCell="A16" workbookViewId="0">
      <selection activeCell="G18" sqref="G1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43861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915807</v>
      </c>
      <c r="F20" s="47">
        <f>+F21+F24+F27+F32</f>
        <v>100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632823</v>
      </c>
      <c r="F21" s="52">
        <f>+F22+F23</f>
        <v>69.100039637172458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165233</v>
      </c>
      <c r="F22" s="52">
        <f>E22/E20*100</f>
        <v>18.042338615013861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467590</v>
      </c>
      <c r="F23" s="52">
        <f>E23/E20*100</f>
        <v>51.057701022158597</v>
      </c>
    </row>
    <row r="24" spans="1:8" x14ac:dyDescent="0.25">
      <c r="A24" s="48" t="s">
        <v>21</v>
      </c>
      <c r="B24" s="54"/>
      <c r="C24" s="54"/>
      <c r="D24" s="50">
        <v>9</v>
      </c>
      <c r="E24" s="51">
        <f>E25+E26</f>
        <v>278780</v>
      </c>
      <c r="F24" s="52">
        <f>+F25+F26</f>
        <v>30.440911676805264</v>
      </c>
    </row>
    <row r="25" spans="1:8" x14ac:dyDescent="0.25">
      <c r="A25" s="53" t="s">
        <v>22</v>
      </c>
      <c r="B25" s="54"/>
      <c r="C25" s="54"/>
      <c r="D25" s="50">
        <v>10</v>
      </c>
      <c r="E25" s="51">
        <v>92591</v>
      </c>
      <c r="F25" s="52">
        <f>E25/$E$20*100</f>
        <v>10.110318003684181</v>
      </c>
    </row>
    <row r="26" spans="1:8" x14ac:dyDescent="0.25">
      <c r="A26" s="53" t="s">
        <v>23</v>
      </c>
      <c r="B26" s="54"/>
      <c r="C26" s="54"/>
      <c r="D26" s="50">
        <v>11</v>
      </c>
      <c r="E26" s="51">
        <v>186189</v>
      </c>
      <c r="F26" s="52">
        <f>E26/$E$20*100</f>
        <v>20.330593673121083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4204</v>
      </c>
      <c r="F32" s="65">
        <f>E32/$E$20*100</f>
        <v>0.45904868602227328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98" t="s">
        <v>31</v>
      </c>
      <c r="B37" s="101" t="s">
        <v>13</v>
      </c>
      <c r="C37" s="104" t="s">
        <v>32</v>
      </c>
      <c r="D37" s="105"/>
      <c r="E37" s="104" t="s">
        <v>33</v>
      </c>
      <c r="F37" s="105"/>
    </row>
    <row r="38" spans="1:6" x14ac:dyDescent="0.25">
      <c r="A38" s="99"/>
      <c r="B38" s="10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00"/>
      <c r="B39" s="103"/>
      <c r="C39" s="106" t="s">
        <v>43</v>
      </c>
      <c r="D39" s="106"/>
      <c r="E39" s="106"/>
      <c r="F39" s="107"/>
    </row>
    <row r="40" spans="1:6" ht="13.8" thickBot="1" x14ac:dyDescent="0.3">
      <c r="A40" s="95" t="s">
        <v>42</v>
      </c>
      <c r="B40" s="79">
        <v>1</v>
      </c>
      <c r="C40" s="80">
        <v>0</v>
      </c>
      <c r="D40" s="81">
        <v>0</v>
      </c>
      <c r="E40" s="80">
        <v>0</v>
      </c>
      <c r="F40" s="82">
        <v>0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08" t="s">
        <v>31</v>
      </c>
      <c r="B44" s="110" t="s">
        <v>13</v>
      </c>
      <c r="C44" s="111" t="s">
        <v>38</v>
      </c>
      <c r="D44" s="112"/>
      <c r="E44" s="83"/>
      <c r="F44" s="83"/>
    </row>
    <row r="45" spans="1:6" ht="13.8" thickBot="1" x14ac:dyDescent="0.3">
      <c r="A45" s="109"/>
      <c r="B45" s="103"/>
      <c r="C45" s="90" t="s">
        <v>39</v>
      </c>
      <c r="D45" s="91">
        <v>43861</v>
      </c>
      <c r="E45" s="83"/>
      <c r="F45" s="83"/>
    </row>
    <row r="46" spans="1:6" x14ac:dyDescent="0.25">
      <c r="A46" s="95" t="s">
        <v>42</v>
      </c>
      <c r="B46" s="45">
        <v>1</v>
      </c>
      <c r="C46" s="96">
        <v>915084662.96000004</v>
      </c>
      <c r="D46" s="9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AAC68-B244-46FB-A86C-4AC1FA2B88E1}">
  <sheetPr>
    <pageSetUpPr fitToPage="1"/>
  </sheetPr>
  <dimension ref="A1:H49"/>
  <sheetViews>
    <sheetView workbookViewId="0">
      <selection activeCell="F34" sqref="F3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44135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57794</v>
      </c>
      <c r="F20" s="47">
        <f>+F21+F24+F27+F32</f>
        <v>100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43247</v>
      </c>
      <c r="F21" s="52">
        <f>+F22+F23</f>
        <v>74.829567083088222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8996</v>
      </c>
      <c r="F22" s="52">
        <f>E22/E20*100</f>
        <v>15.565629650136692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34251</v>
      </c>
      <c r="F23" s="52">
        <f>E23/E20*100</f>
        <v>59.263937432951522</v>
      </c>
    </row>
    <row r="24" spans="1:8" x14ac:dyDescent="0.25">
      <c r="A24" s="48" t="s">
        <v>21</v>
      </c>
      <c r="B24" s="54"/>
      <c r="C24" s="54"/>
      <c r="D24" s="50">
        <v>9</v>
      </c>
      <c r="E24" s="51">
        <f>E25+E26</f>
        <v>14047</v>
      </c>
      <c r="F24" s="52">
        <f>+F25+F26</f>
        <v>24.305291206699657</v>
      </c>
    </row>
    <row r="25" spans="1:8" x14ac:dyDescent="0.25">
      <c r="A25" s="53" t="s">
        <v>22</v>
      </c>
      <c r="B25" s="54"/>
      <c r="C25" s="54"/>
      <c r="D25" s="50">
        <v>10</v>
      </c>
      <c r="E25" s="51">
        <v>14047</v>
      </c>
      <c r="F25" s="52">
        <f>E25/$E$20*100</f>
        <v>24.305291206699657</v>
      </c>
    </row>
    <row r="26" spans="1:8" hidden="1" x14ac:dyDescent="0.25">
      <c r="A26" s="53" t="s">
        <v>23</v>
      </c>
      <c r="B26" s="54"/>
      <c r="C26" s="54"/>
      <c r="D26" s="50">
        <v>11</v>
      </c>
      <c r="E26" s="51">
        <v>0</v>
      </c>
      <c r="F26" s="52">
        <f>E26/$E$20*100</f>
        <v>0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500</v>
      </c>
      <c r="F32" s="65">
        <f>E32/$E$20*100</f>
        <v>0.86514171021213271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98" t="s">
        <v>31</v>
      </c>
      <c r="B37" s="101" t="s">
        <v>13</v>
      </c>
      <c r="C37" s="104" t="s">
        <v>32</v>
      </c>
      <c r="D37" s="105"/>
      <c r="E37" s="104" t="s">
        <v>33</v>
      </c>
      <c r="F37" s="105"/>
    </row>
    <row r="38" spans="1:6" x14ac:dyDescent="0.25">
      <c r="A38" s="99"/>
      <c r="B38" s="10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00"/>
      <c r="B39" s="103"/>
      <c r="C39" s="106" t="s">
        <v>52</v>
      </c>
      <c r="D39" s="106"/>
      <c r="E39" s="106"/>
      <c r="F39" s="107"/>
    </row>
    <row r="40" spans="1:6" ht="13.8" thickBot="1" x14ac:dyDescent="0.3">
      <c r="A40" s="95" t="s">
        <v>42</v>
      </c>
      <c r="B40" s="79">
        <v>1</v>
      </c>
      <c r="C40" s="80">
        <v>1329404</v>
      </c>
      <c r="D40" s="81">
        <v>853690339</v>
      </c>
      <c r="E40" s="80">
        <v>1342698</v>
      </c>
      <c r="F40" s="82">
        <v>862227242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08" t="s">
        <v>31</v>
      </c>
      <c r="B44" s="110" t="s">
        <v>13</v>
      </c>
      <c r="C44" s="111" t="s">
        <v>38</v>
      </c>
      <c r="D44" s="112"/>
      <c r="E44" s="83"/>
      <c r="F44" s="83"/>
    </row>
    <row r="45" spans="1:6" ht="13.8" thickBot="1" x14ac:dyDescent="0.3">
      <c r="A45" s="109"/>
      <c r="B45" s="103"/>
      <c r="C45" s="90" t="s">
        <v>39</v>
      </c>
      <c r="D45" s="91">
        <f>F19</f>
        <v>44135</v>
      </c>
      <c r="E45" s="83"/>
      <c r="F45" s="83"/>
    </row>
    <row r="46" spans="1:6" x14ac:dyDescent="0.25">
      <c r="A46" s="95" t="s">
        <v>42</v>
      </c>
      <c r="B46" s="45">
        <v>1</v>
      </c>
      <c r="C46" s="96">
        <v>57201227</v>
      </c>
      <c r="D46" s="9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7B181-3DA9-4D27-A642-5AC75BC68357}">
  <sheetPr>
    <pageSetUpPr fitToPage="1"/>
  </sheetPr>
  <dimension ref="A1:H49"/>
  <sheetViews>
    <sheetView topLeftCell="A32" workbookViewId="0">
      <selection activeCell="H4" sqref="H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44165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57541</v>
      </c>
      <c r="F20" s="47">
        <f>+F21+F24+F27+F32</f>
        <v>100.00000000000001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42986</v>
      </c>
      <c r="F21" s="52">
        <f>+F22+F23</f>
        <v>74.704992961540469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8734</v>
      </c>
      <c r="F22" s="52">
        <f>E22/E20*100</f>
        <v>15.178742114318485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34252</v>
      </c>
      <c r="F23" s="52">
        <f>E23/E20*100</f>
        <v>59.526250847221988</v>
      </c>
    </row>
    <row r="24" spans="1:8" x14ac:dyDescent="0.25">
      <c r="A24" s="48" t="s">
        <v>21</v>
      </c>
      <c r="B24" s="54"/>
      <c r="C24" s="54"/>
      <c r="D24" s="50">
        <v>9</v>
      </c>
      <c r="E24" s="51">
        <f>E25+E26</f>
        <v>14055</v>
      </c>
      <c r="F24" s="52">
        <f>+F25+F26</f>
        <v>24.426061417076518</v>
      </c>
    </row>
    <row r="25" spans="1:8" x14ac:dyDescent="0.25">
      <c r="A25" s="53" t="s">
        <v>22</v>
      </c>
      <c r="B25" s="54"/>
      <c r="C25" s="54"/>
      <c r="D25" s="50">
        <v>10</v>
      </c>
      <c r="E25" s="51">
        <v>14055</v>
      </c>
      <c r="F25" s="52">
        <f>E25/$E$20*100</f>
        <v>24.426061417076518</v>
      </c>
    </row>
    <row r="26" spans="1:8" hidden="1" x14ac:dyDescent="0.25">
      <c r="A26" s="53" t="s">
        <v>23</v>
      </c>
      <c r="B26" s="54"/>
      <c r="C26" s="54"/>
      <c r="D26" s="50">
        <v>11</v>
      </c>
      <c r="E26" s="51">
        <v>0</v>
      </c>
      <c r="F26" s="52">
        <f>E26/$E$20*100</f>
        <v>0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500</v>
      </c>
      <c r="F32" s="65">
        <f>E32/$E$20*100</f>
        <v>0.8689456213830139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98" t="s">
        <v>31</v>
      </c>
      <c r="B37" s="101" t="s">
        <v>13</v>
      </c>
      <c r="C37" s="104" t="s">
        <v>32</v>
      </c>
      <c r="D37" s="105"/>
      <c r="E37" s="104" t="s">
        <v>33</v>
      </c>
      <c r="F37" s="105"/>
    </row>
    <row r="38" spans="1:6" x14ac:dyDescent="0.25">
      <c r="A38" s="99"/>
      <c r="B38" s="10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00"/>
      <c r="B39" s="103"/>
      <c r="C39" s="106" t="s">
        <v>53</v>
      </c>
      <c r="D39" s="106"/>
      <c r="E39" s="106"/>
      <c r="F39" s="107"/>
    </row>
    <row r="40" spans="1:6" ht="13.8" thickBot="1" x14ac:dyDescent="0.3">
      <c r="A40" s="95" t="s">
        <v>42</v>
      </c>
      <c r="B40" s="79">
        <v>1</v>
      </c>
      <c r="C40" s="80">
        <v>0</v>
      </c>
      <c r="D40" s="81">
        <v>249999</v>
      </c>
      <c r="E40" s="80">
        <v>0</v>
      </c>
      <c r="F40" s="82">
        <v>252474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08" t="s">
        <v>31</v>
      </c>
      <c r="B44" s="110" t="s">
        <v>13</v>
      </c>
      <c r="C44" s="111" t="s">
        <v>38</v>
      </c>
      <c r="D44" s="112"/>
      <c r="E44" s="83"/>
      <c r="F44" s="83"/>
    </row>
    <row r="45" spans="1:6" ht="13.8" thickBot="1" x14ac:dyDescent="0.3">
      <c r="A45" s="109"/>
      <c r="B45" s="103"/>
      <c r="C45" s="90" t="s">
        <v>39</v>
      </c>
      <c r="D45" s="91">
        <f>F19</f>
        <v>44165</v>
      </c>
      <c r="E45" s="83"/>
      <c r="F45" s="83"/>
    </row>
    <row r="46" spans="1:6" x14ac:dyDescent="0.25">
      <c r="A46" s="95" t="s">
        <v>42</v>
      </c>
      <c r="B46" s="45">
        <v>1</v>
      </c>
      <c r="C46" s="96">
        <v>56953819</v>
      </c>
      <c r="D46" s="9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818F9-C32A-48C4-875A-75AB8EDD0C4C}">
  <sheetPr>
    <pageSetUpPr fitToPage="1"/>
  </sheetPr>
  <dimension ref="A1:H49"/>
  <sheetViews>
    <sheetView tabSelected="1" workbookViewId="0">
      <selection activeCell="H11" sqref="H11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44196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56603</v>
      </c>
      <c r="F20" s="47">
        <f>+F21+F24+F27+F32</f>
        <v>100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41931</v>
      </c>
      <c r="F21" s="52">
        <f>+F22+F23</f>
        <v>74.079112414536326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7679</v>
      </c>
      <c r="F22" s="52">
        <f>E22/E20*100</f>
        <v>13.566418741056127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34252</v>
      </c>
      <c r="F23" s="52">
        <f>E23/E20*100</f>
        <v>60.5126936734802</v>
      </c>
    </row>
    <row r="24" spans="1:8" x14ac:dyDescent="0.25">
      <c r="A24" s="48" t="s">
        <v>21</v>
      </c>
      <c r="B24" s="54"/>
      <c r="C24" s="54"/>
      <c r="D24" s="50">
        <v>9</v>
      </c>
      <c r="E24" s="51">
        <f>E25+E26</f>
        <v>14065</v>
      </c>
      <c r="F24" s="52">
        <f>+F25+F26</f>
        <v>24.848506262918928</v>
      </c>
    </row>
    <row r="25" spans="1:8" x14ac:dyDescent="0.25">
      <c r="A25" s="53" t="s">
        <v>22</v>
      </c>
      <c r="B25" s="54"/>
      <c r="C25" s="54"/>
      <c r="D25" s="50">
        <v>10</v>
      </c>
      <c r="E25" s="51">
        <v>14065</v>
      </c>
      <c r="F25" s="52">
        <f>E25/$E$20*100</f>
        <v>24.848506262918928</v>
      </c>
    </row>
    <row r="26" spans="1:8" hidden="1" x14ac:dyDescent="0.25">
      <c r="A26" s="53" t="s">
        <v>23</v>
      </c>
      <c r="B26" s="54"/>
      <c r="C26" s="54"/>
      <c r="D26" s="50">
        <v>11</v>
      </c>
      <c r="E26" s="51">
        <v>0</v>
      </c>
      <c r="F26" s="52">
        <f>E26/$E$20*100</f>
        <v>0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607</v>
      </c>
      <c r="F32" s="65">
        <f>E32/$E$20*100</f>
        <v>1.0723813225447414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98" t="s">
        <v>31</v>
      </c>
      <c r="B37" s="101" t="s">
        <v>13</v>
      </c>
      <c r="C37" s="104" t="s">
        <v>32</v>
      </c>
      <c r="D37" s="105"/>
      <c r="E37" s="104" t="s">
        <v>33</v>
      </c>
      <c r="F37" s="105"/>
    </row>
    <row r="38" spans="1:6" x14ac:dyDescent="0.25">
      <c r="A38" s="99"/>
      <c r="B38" s="10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00"/>
      <c r="B39" s="103"/>
      <c r="C39" s="106" t="s">
        <v>54</v>
      </c>
      <c r="D39" s="106"/>
      <c r="E39" s="106"/>
      <c r="F39" s="107"/>
    </row>
    <row r="40" spans="1:6" ht="13.8" thickBot="1" x14ac:dyDescent="0.3">
      <c r="A40" s="95" t="s">
        <v>42</v>
      </c>
      <c r="B40" s="79">
        <v>1</v>
      </c>
      <c r="C40" s="80">
        <v>0</v>
      </c>
      <c r="D40" s="81">
        <v>1150000</v>
      </c>
      <c r="E40" s="80">
        <v>0</v>
      </c>
      <c r="F40" s="82">
        <v>1161500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08" t="s">
        <v>31</v>
      </c>
      <c r="B44" s="110" t="s">
        <v>13</v>
      </c>
      <c r="C44" s="111" t="s">
        <v>38</v>
      </c>
      <c r="D44" s="112"/>
      <c r="E44" s="83"/>
      <c r="F44" s="83"/>
    </row>
    <row r="45" spans="1:6" ht="13.8" thickBot="1" x14ac:dyDescent="0.3">
      <c r="A45" s="109"/>
      <c r="B45" s="103"/>
      <c r="C45" s="90" t="s">
        <v>39</v>
      </c>
      <c r="D45" s="91">
        <f>F19</f>
        <v>44196</v>
      </c>
      <c r="E45" s="83"/>
      <c r="F45" s="83"/>
    </row>
    <row r="46" spans="1:6" x14ac:dyDescent="0.25">
      <c r="A46" s="95" t="s">
        <v>42</v>
      </c>
      <c r="B46" s="45">
        <v>1</v>
      </c>
      <c r="C46" s="96">
        <v>56004346</v>
      </c>
      <c r="D46" s="9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9"/>
  <sheetViews>
    <sheetView topLeftCell="A7" workbookViewId="0">
      <selection activeCell="M39" sqref="M3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43890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921088</v>
      </c>
      <c r="F20" s="47">
        <f>+F21+F24+F27+F32</f>
        <v>100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638982</v>
      </c>
      <c r="F21" s="52">
        <f>+F22+F23</f>
        <v>69.372524666481382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150778</v>
      </c>
      <c r="F22" s="52">
        <f>E22/E20*100</f>
        <v>16.36955426625903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488204</v>
      </c>
      <c r="F23" s="52">
        <f>E23/E20*100</f>
        <v>53.002970400222353</v>
      </c>
    </row>
    <row r="24" spans="1:8" x14ac:dyDescent="0.25">
      <c r="A24" s="48" t="s">
        <v>21</v>
      </c>
      <c r="B24" s="54"/>
      <c r="C24" s="54"/>
      <c r="D24" s="50">
        <v>9</v>
      </c>
      <c r="E24" s="51">
        <f>E25+E26</f>
        <v>278908</v>
      </c>
      <c r="F24" s="52">
        <f>+F25+F26</f>
        <v>30.280277237354085</v>
      </c>
    </row>
    <row r="25" spans="1:8" x14ac:dyDescent="0.25">
      <c r="A25" s="53" t="s">
        <v>22</v>
      </c>
      <c r="B25" s="54"/>
      <c r="C25" s="54"/>
      <c r="D25" s="50">
        <v>10</v>
      </c>
      <c r="E25" s="51">
        <v>92425</v>
      </c>
      <c r="F25" s="52">
        <f>E25/$E$20*100</f>
        <v>10.034328967481935</v>
      </c>
    </row>
    <row r="26" spans="1:8" x14ac:dyDescent="0.25">
      <c r="A26" s="53" t="s">
        <v>23</v>
      </c>
      <c r="B26" s="54"/>
      <c r="C26" s="54"/>
      <c r="D26" s="50">
        <v>11</v>
      </c>
      <c r="E26" s="51">
        <v>186483</v>
      </c>
      <c r="F26" s="52">
        <f>E26/$E$20*100</f>
        <v>20.245948269872152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3198</v>
      </c>
      <c r="F32" s="65">
        <f>E32/$E$20*100</f>
        <v>0.34719809616453584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98" t="s">
        <v>31</v>
      </c>
      <c r="B37" s="101" t="s">
        <v>13</v>
      </c>
      <c r="C37" s="104" t="s">
        <v>32</v>
      </c>
      <c r="D37" s="105"/>
      <c r="E37" s="104" t="s">
        <v>33</v>
      </c>
      <c r="F37" s="105"/>
    </row>
    <row r="38" spans="1:6" x14ac:dyDescent="0.25">
      <c r="A38" s="99"/>
      <c r="B38" s="10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00"/>
      <c r="B39" s="103"/>
      <c r="C39" s="106" t="s">
        <v>44</v>
      </c>
      <c r="D39" s="106"/>
      <c r="E39" s="106"/>
      <c r="F39" s="107"/>
    </row>
    <row r="40" spans="1:6" ht="13.8" thickBot="1" x14ac:dyDescent="0.3">
      <c r="A40" s="95" t="s">
        <v>42</v>
      </c>
      <c r="B40" s="79">
        <v>1</v>
      </c>
      <c r="C40" s="80">
        <v>0</v>
      </c>
      <c r="D40" s="81">
        <v>49000</v>
      </c>
      <c r="E40" s="80">
        <v>0</v>
      </c>
      <c r="F40" s="82">
        <v>49186.2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08" t="s">
        <v>31</v>
      </c>
      <c r="B44" s="110" t="s">
        <v>13</v>
      </c>
      <c r="C44" s="111" t="s">
        <v>38</v>
      </c>
      <c r="D44" s="112"/>
      <c r="E44" s="83"/>
      <c r="F44" s="83"/>
    </row>
    <row r="45" spans="1:6" ht="13.8" thickBot="1" x14ac:dyDescent="0.3">
      <c r="A45" s="109"/>
      <c r="B45" s="103"/>
      <c r="C45" s="90" t="s">
        <v>39</v>
      </c>
      <c r="D45" s="91">
        <v>43890</v>
      </c>
      <c r="E45" s="83"/>
      <c r="F45" s="83"/>
    </row>
    <row r="46" spans="1:6" x14ac:dyDescent="0.25">
      <c r="A46" s="95" t="s">
        <v>42</v>
      </c>
      <c r="B46" s="45">
        <v>1</v>
      </c>
      <c r="C46" s="96">
        <v>915146342.28999996</v>
      </c>
      <c r="D46" s="9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9"/>
  <sheetViews>
    <sheetView workbookViewId="0">
      <selection activeCell="H5" sqref="H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43921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924763</v>
      </c>
      <c r="F20" s="47">
        <f>+F21+F24+F27+F32</f>
        <v>99.999999999999986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642853</v>
      </c>
      <c r="F21" s="52">
        <f>+F22+F23</f>
        <v>69.515432602731721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165490</v>
      </c>
      <c r="F22" s="52">
        <f>E22/E20*100</f>
        <v>17.895395901436366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477363</v>
      </c>
      <c r="F23" s="52">
        <f>E23/E20*100</f>
        <v>51.620036701295355</v>
      </c>
    </row>
    <row r="24" spans="1:8" x14ac:dyDescent="0.25">
      <c r="A24" s="48" t="s">
        <v>21</v>
      </c>
      <c r="B24" s="54"/>
      <c r="C24" s="54"/>
      <c r="D24" s="50">
        <v>9</v>
      </c>
      <c r="E24" s="51">
        <f>E25+E26</f>
        <v>281660</v>
      </c>
      <c r="F24" s="52">
        <f>+F25+F26</f>
        <v>30.457533443703952</v>
      </c>
    </row>
    <row r="25" spans="1:8" x14ac:dyDescent="0.25">
      <c r="A25" s="53" t="s">
        <v>22</v>
      </c>
      <c r="B25" s="54"/>
      <c r="C25" s="54"/>
      <c r="D25" s="50">
        <v>10</v>
      </c>
      <c r="E25" s="51">
        <v>93129</v>
      </c>
      <c r="F25" s="52">
        <f>E25/$E$20*100</f>
        <v>10.070580245965722</v>
      </c>
    </row>
    <row r="26" spans="1:8" x14ac:dyDescent="0.25">
      <c r="A26" s="53" t="s">
        <v>23</v>
      </c>
      <c r="B26" s="54"/>
      <c r="C26" s="54"/>
      <c r="D26" s="50">
        <v>11</v>
      </c>
      <c r="E26" s="51">
        <v>188531</v>
      </c>
      <c r="F26" s="52">
        <f>E26/$E$20*100</f>
        <v>20.386953197738229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250</v>
      </c>
      <c r="F32" s="65">
        <f>E32/$E$20*100</f>
        <v>2.703395356431864E-2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98" t="s">
        <v>31</v>
      </c>
      <c r="B37" s="101" t="s">
        <v>13</v>
      </c>
      <c r="C37" s="104" t="s">
        <v>32</v>
      </c>
      <c r="D37" s="105"/>
      <c r="E37" s="104" t="s">
        <v>33</v>
      </c>
      <c r="F37" s="105"/>
    </row>
    <row r="38" spans="1:6" x14ac:dyDescent="0.25">
      <c r="A38" s="99"/>
      <c r="B38" s="10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00"/>
      <c r="B39" s="103"/>
      <c r="C39" s="106" t="s">
        <v>45</v>
      </c>
      <c r="D39" s="106"/>
      <c r="E39" s="106"/>
      <c r="F39" s="107"/>
    </row>
    <row r="40" spans="1:6" ht="13.8" thickBot="1" x14ac:dyDescent="0.3">
      <c r="A40" s="95" t="s">
        <v>42</v>
      </c>
      <c r="B40" s="79">
        <v>1</v>
      </c>
      <c r="C40" s="80">
        <v>996</v>
      </c>
      <c r="D40" s="81">
        <v>891103</v>
      </c>
      <c r="E40" s="80">
        <v>1000</v>
      </c>
      <c r="F40" s="82">
        <v>894578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08" t="s">
        <v>31</v>
      </c>
      <c r="B44" s="110" t="s">
        <v>13</v>
      </c>
      <c r="C44" s="111" t="s">
        <v>38</v>
      </c>
      <c r="D44" s="112"/>
      <c r="E44" s="83"/>
      <c r="F44" s="83"/>
    </row>
    <row r="45" spans="1:6" ht="13.8" thickBot="1" x14ac:dyDescent="0.3">
      <c r="A45" s="109"/>
      <c r="B45" s="103"/>
      <c r="C45" s="90" t="s">
        <v>39</v>
      </c>
      <c r="D45" s="91">
        <v>43921</v>
      </c>
      <c r="E45" s="83"/>
      <c r="F45" s="83"/>
    </row>
    <row r="46" spans="1:6" x14ac:dyDescent="0.25">
      <c r="A46" s="95" t="s">
        <v>42</v>
      </c>
      <c r="B46" s="45">
        <v>1</v>
      </c>
      <c r="C46" s="96">
        <v>917093923</v>
      </c>
      <c r="D46" s="9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9"/>
  <sheetViews>
    <sheetView topLeftCell="A7" workbookViewId="0">
      <selection activeCell="E2" sqref="E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43951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922830</v>
      </c>
      <c r="F20" s="47">
        <f>+F21+F24+F27+F32</f>
        <v>99.999999999999986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640160</v>
      </c>
      <c r="F21" s="52">
        <f>+F22+F23</f>
        <v>69.369222933801453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162160</v>
      </c>
      <c r="F22" s="52">
        <f>E22/E20*100</f>
        <v>17.572033852388845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478000</v>
      </c>
      <c r="F23" s="52">
        <f>E23/E20*100</f>
        <v>51.797189081412611</v>
      </c>
    </row>
    <row r="24" spans="1:8" x14ac:dyDescent="0.25">
      <c r="A24" s="48" t="s">
        <v>21</v>
      </c>
      <c r="B24" s="54"/>
      <c r="C24" s="54"/>
      <c r="D24" s="50">
        <v>9</v>
      </c>
      <c r="E24" s="51">
        <f>E25+E26</f>
        <v>282295</v>
      </c>
      <c r="F24" s="52">
        <f>+F25+F26</f>
        <v>30.590141196103289</v>
      </c>
    </row>
    <row r="25" spans="1:8" x14ac:dyDescent="0.25">
      <c r="A25" s="53" t="s">
        <v>22</v>
      </c>
      <c r="B25" s="54"/>
      <c r="C25" s="54"/>
      <c r="D25" s="50">
        <v>10</v>
      </c>
      <c r="E25" s="51">
        <v>93430</v>
      </c>
      <c r="F25" s="52">
        <f>E25/$E$20*100</f>
        <v>10.12429158133134</v>
      </c>
    </row>
    <row r="26" spans="1:8" x14ac:dyDescent="0.25">
      <c r="A26" s="53" t="s">
        <v>23</v>
      </c>
      <c r="B26" s="54"/>
      <c r="C26" s="54"/>
      <c r="D26" s="50">
        <v>11</v>
      </c>
      <c r="E26" s="51">
        <v>188865</v>
      </c>
      <c r="F26" s="52">
        <f>E26/$E$20*100</f>
        <v>20.465849614771951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375</v>
      </c>
      <c r="F32" s="65">
        <f>E32/$E$20*100</f>
        <v>4.0635870095250479E-2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98" t="s">
        <v>31</v>
      </c>
      <c r="B37" s="101" t="s">
        <v>13</v>
      </c>
      <c r="C37" s="104" t="s">
        <v>32</v>
      </c>
      <c r="D37" s="105"/>
      <c r="E37" s="104" t="s">
        <v>33</v>
      </c>
      <c r="F37" s="105"/>
    </row>
    <row r="38" spans="1:6" x14ac:dyDescent="0.25">
      <c r="A38" s="99"/>
      <c r="B38" s="10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00"/>
      <c r="B39" s="103"/>
      <c r="C39" s="106" t="s">
        <v>46</v>
      </c>
      <c r="D39" s="106"/>
      <c r="E39" s="106"/>
      <c r="F39" s="107"/>
    </row>
    <row r="40" spans="1:6" ht="13.8" thickBot="1" x14ac:dyDescent="0.3">
      <c r="A40" s="95" t="s">
        <v>42</v>
      </c>
      <c r="B40" s="79">
        <v>1</v>
      </c>
      <c r="C40" s="80">
        <v>4965</v>
      </c>
      <c r="D40" s="81">
        <v>1500000</v>
      </c>
      <c r="E40" s="80">
        <v>5000</v>
      </c>
      <c r="F40" s="82">
        <v>1510500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08" t="s">
        <v>31</v>
      </c>
      <c r="B44" s="110" t="s">
        <v>13</v>
      </c>
      <c r="C44" s="111" t="s">
        <v>38</v>
      </c>
      <c r="D44" s="112"/>
      <c r="E44" s="83"/>
      <c r="F44" s="83"/>
    </row>
    <row r="45" spans="1:6" ht="13.8" thickBot="1" x14ac:dyDescent="0.3">
      <c r="A45" s="109"/>
      <c r="B45" s="103"/>
      <c r="C45" s="90" t="s">
        <v>39</v>
      </c>
      <c r="D45" s="91">
        <v>43951</v>
      </c>
      <c r="E45" s="83"/>
      <c r="F45" s="83"/>
    </row>
    <row r="46" spans="1:6" x14ac:dyDescent="0.25">
      <c r="A46" s="95" t="s">
        <v>42</v>
      </c>
      <c r="B46" s="45">
        <v>1</v>
      </c>
      <c r="C46" s="96">
        <v>916745805</v>
      </c>
      <c r="D46" s="9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49"/>
  <sheetViews>
    <sheetView workbookViewId="0">
      <selection activeCell="H9" sqref="H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43982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922187</v>
      </c>
      <c r="F20" s="47">
        <f>+F21+F24+F27+F32</f>
        <v>100.00000000000001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639274</v>
      </c>
      <c r="F21" s="52">
        <f>+F22+F23</f>
        <v>69.321515050635071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160616</v>
      </c>
      <c r="F22" s="52">
        <f>E22/E20*100</f>
        <v>17.416857969153764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478658</v>
      </c>
      <c r="F23" s="52">
        <f>E23/E20*100</f>
        <v>51.904657081481311</v>
      </c>
    </row>
    <row r="24" spans="1:8" x14ac:dyDescent="0.25">
      <c r="A24" s="48" t="s">
        <v>21</v>
      </c>
      <c r="B24" s="54"/>
      <c r="C24" s="54"/>
      <c r="D24" s="50">
        <v>9</v>
      </c>
      <c r="E24" s="51">
        <f>E25+E26</f>
        <v>282538</v>
      </c>
      <c r="F24" s="52">
        <f>+F25+F26</f>
        <v>30.637820745683904</v>
      </c>
    </row>
    <row r="25" spans="1:8" x14ac:dyDescent="0.25">
      <c r="A25" s="53" t="s">
        <v>22</v>
      </c>
      <c r="B25" s="54"/>
      <c r="C25" s="54"/>
      <c r="D25" s="50">
        <v>10</v>
      </c>
      <c r="E25" s="51">
        <v>93435</v>
      </c>
      <c r="F25" s="52">
        <f>E25/$E$20*100</f>
        <v>10.131892989165973</v>
      </c>
    </row>
    <row r="26" spans="1:8" x14ac:dyDescent="0.25">
      <c r="A26" s="53" t="s">
        <v>23</v>
      </c>
      <c r="B26" s="54"/>
      <c r="C26" s="54"/>
      <c r="D26" s="50">
        <v>11</v>
      </c>
      <c r="E26" s="51">
        <v>189103</v>
      </c>
      <c r="F26" s="52">
        <f>E26/$E$20*100</f>
        <v>20.505927756517931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375</v>
      </c>
      <c r="F32" s="65">
        <f>E32/$E$20*100</f>
        <v>4.066420368103215E-2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98" t="s">
        <v>31</v>
      </c>
      <c r="B37" s="101" t="s">
        <v>13</v>
      </c>
      <c r="C37" s="104" t="s">
        <v>32</v>
      </c>
      <c r="D37" s="105"/>
      <c r="E37" s="104" t="s">
        <v>33</v>
      </c>
      <c r="F37" s="105"/>
    </row>
    <row r="38" spans="1:6" x14ac:dyDescent="0.25">
      <c r="A38" s="99"/>
      <c r="B38" s="10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00"/>
      <c r="B39" s="103"/>
      <c r="C39" s="106" t="s">
        <v>47</v>
      </c>
      <c r="D39" s="106"/>
      <c r="E39" s="106"/>
      <c r="F39" s="107"/>
    </row>
    <row r="40" spans="1:6" ht="13.8" thickBot="1" x14ac:dyDescent="0.3">
      <c r="A40" s="95" t="s">
        <v>42</v>
      </c>
      <c r="B40" s="79">
        <v>1</v>
      </c>
      <c r="C40" s="80">
        <v>495</v>
      </c>
      <c r="D40" s="81">
        <v>101000</v>
      </c>
      <c r="E40" s="80">
        <v>499</v>
      </c>
      <c r="F40" s="82">
        <v>101838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08" t="s">
        <v>31</v>
      </c>
      <c r="B44" s="110" t="s">
        <v>13</v>
      </c>
      <c r="C44" s="111" t="s">
        <v>38</v>
      </c>
      <c r="D44" s="112"/>
      <c r="E44" s="83"/>
      <c r="F44" s="83"/>
    </row>
    <row r="45" spans="1:6" ht="13.8" thickBot="1" x14ac:dyDescent="0.3">
      <c r="A45" s="109"/>
      <c r="B45" s="103"/>
      <c r="C45" s="90" t="s">
        <v>39</v>
      </c>
      <c r="D45" s="91">
        <v>43982</v>
      </c>
      <c r="E45" s="83"/>
      <c r="F45" s="83"/>
    </row>
    <row r="46" spans="1:6" x14ac:dyDescent="0.25">
      <c r="A46" s="95" t="s">
        <v>42</v>
      </c>
      <c r="B46" s="45">
        <v>1</v>
      </c>
      <c r="C46" s="96">
        <v>917183315</v>
      </c>
      <c r="D46" s="9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49"/>
  <sheetViews>
    <sheetView workbookViewId="0">
      <selection activeCell="G3" sqref="G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44012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921517</v>
      </c>
      <c r="F20" s="47">
        <f>+F21+F24+F27+F32</f>
        <v>100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679347</v>
      </c>
      <c r="F21" s="52">
        <f>+F22+F23</f>
        <v>73.720506512630806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165052</v>
      </c>
      <c r="F22" s="52">
        <f>E22/E20*100</f>
        <v>17.91090126389421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514295</v>
      </c>
      <c r="F23" s="52">
        <f>E23/E20*100</f>
        <v>55.809605248736595</v>
      </c>
    </row>
    <row r="24" spans="1:8" x14ac:dyDescent="0.25">
      <c r="A24" s="48" t="s">
        <v>21</v>
      </c>
      <c r="B24" s="54"/>
      <c r="C24" s="54"/>
      <c r="D24" s="50">
        <v>9</v>
      </c>
      <c r="E24" s="51">
        <f>E25+E26</f>
        <v>241794</v>
      </c>
      <c r="F24" s="52">
        <f>+F25+F26</f>
        <v>26.238691201573058</v>
      </c>
    </row>
    <row r="25" spans="1:8" x14ac:dyDescent="0.25">
      <c r="A25" s="53" t="s">
        <v>22</v>
      </c>
      <c r="B25" s="54"/>
      <c r="C25" s="54"/>
      <c r="D25" s="50">
        <v>10</v>
      </c>
      <c r="E25" s="51">
        <v>93346</v>
      </c>
      <c r="F25" s="52">
        <f>E25/$E$20*100</f>
        <v>10.129601515761511</v>
      </c>
    </row>
    <row r="26" spans="1:8" x14ac:dyDescent="0.25">
      <c r="A26" s="53" t="s">
        <v>23</v>
      </c>
      <c r="B26" s="54"/>
      <c r="C26" s="54"/>
      <c r="D26" s="50">
        <v>11</v>
      </c>
      <c r="E26" s="51">
        <v>148448</v>
      </c>
      <c r="F26" s="52">
        <f>E26/$E$20*100</f>
        <v>16.109089685811547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376</v>
      </c>
      <c r="F32" s="65">
        <f>E32/$E$20*100</f>
        <v>4.0802285796138323E-2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98" t="s">
        <v>31</v>
      </c>
      <c r="B37" s="101" t="s">
        <v>13</v>
      </c>
      <c r="C37" s="104" t="s">
        <v>32</v>
      </c>
      <c r="D37" s="105"/>
      <c r="E37" s="104" t="s">
        <v>33</v>
      </c>
      <c r="F37" s="105"/>
    </row>
    <row r="38" spans="1:6" x14ac:dyDescent="0.25">
      <c r="A38" s="99"/>
      <c r="B38" s="10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00"/>
      <c r="B39" s="103"/>
      <c r="C39" s="106" t="s">
        <v>48</v>
      </c>
      <c r="D39" s="106"/>
      <c r="E39" s="106"/>
      <c r="F39" s="107"/>
    </row>
    <row r="40" spans="1:6" ht="13.8" thickBot="1" x14ac:dyDescent="0.3">
      <c r="A40" s="95" t="s">
        <v>42</v>
      </c>
      <c r="B40" s="79">
        <v>1</v>
      </c>
      <c r="C40" s="80">
        <v>247794</v>
      </c>
      <c r="D40" s="81">
        <v>0</v>
      </c>
      <c r="E40" s="80">
        <v>249999</v>
      </c>
      <c r="F40" s="82">
        <v>0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08" t="s">
        <v>31</v>
      </c>
      <c r="B44" s="110" t="s">
        <v>13</v>
      </c>
      <c r="C44" s="111" t="s">
        <v>38</v>
      </c>
      <c r="D44" s="112"/>
      <c r="E44" s="83"/>
      <c r="F44" s="83"/>
    </row>
    <row r="45" spans="1:6" ht="13.8" thickBot="1" x14ac:dyDescent="0.3">
      <c r="A45" s="109"/>
      <c r="B45" s="103"/>
      <c r="C45" s="90" t="s">
        <v>39</v>
      </c>
      <c r="D45" s="91">
        <v>44012</v>
      </c>
      <c r="E45" s="83"/>
      <c r="F45" s="83"/>
    </row>
    <row r="46" spans="1:6" x14ac:dyDescent="0.25">
      <c r="A46" s="95" t="s">
        <v>42</v>
      </c>
      <c r="B46" s="45">
        <v>1</v>
      </c>
      <c r="C46" s="96">
        <v>917522157</v>
      </c>
      <c r="D46" s="9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49"/>
  <sheetViews>
    <sheetView topLeftCell="A16" workbookViewId="0">
      <selection activeCell="H3" sqref="H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44043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918660</v>
      </c>
      <c r="F20" s="47">
        <f>+F21+F24+F27+F32</f>
        <v>99.999999999999986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676422</v>
      </c>
      <c r="F21" s="52">
        <f>+F22+F23</f>
        <v>73.631376134805038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161469</v>
      </c>
      <c r="F22" s="52">
        <f>E22/E20*100</f>
        <v>17.576578930180915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514953</v>
      </c>
      <c r="F23" s="52">
        <f>E23/E20*100</f>
        <v>56.05479720462413</v>
      </c>
    </row>
    <row r="24" spans="1:8" x14ac:dyDescent="0.25">
      <c r="A24" s="48" t="s">
        <v>21</v>
      </c>
      <c r="B24" s="54"/>
      <c r="C24" s="54"/>
      <c r="D24" s="50">
        <v>9</v>
      </c>
      <c r="E24" s="51">
        <f>E25+E26</f>
        <v>241219</v>
      </c>
      <c r="F24" s="52">
        <f>+F25+F26</f>
        <v>26.257701434698365</v>
      </c>
    </row>
    <row r="25" spans="1:8" x14ac:dyDescent="0.25">
      <c r="A25" s="53" t="s">
        <v>22</v>
      </c>
      <c r="B25" s="54"/>
      <c r="C25" s="54"/>
      <c r="D25" s="50">
        <v>10</v>
      </c>
      <c r="E25" s="51">
        <v>93316</v>
      </c>
      <c r="F25" s="52">
        <f>E25/$E$20*100</f>
        <v>10.157838590991226</v>
      </c>
    </row>
    <row r="26" spans="1:8" x14ac:dyDescent="0.25">
      <c r="A26" s="53" t="s">
        <v>23</v>
      </c>
      <c r="B26" s="54"/>
      <c r="C26" s="54"/>
      <c r="D26" s="50">
        <v>11</v>
      </c>
      <c r="E26" s="51">
        <v>147903</v>
      </c>
      <c r="F26" s="52">
        <f>E26/$E$20*100</f>
        <v>16.09986284370714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1019</v>
      </c>
      <c r="F32" s="65">
        <f>E32/$E$20*100</f>
        <v>0.11092243049659287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98" t="s">
        <v>31</v>
      </c>
      <c r="B37" s="101" t="s">
        <v>13</v>
      </c>
      <c r="C37" s="104" t="s">
        <v>32</v>
      </c>
      <c r="D37" s="105"/>
      <c r="E37" s="104" t="s">
        <v>33</v>
      </c>
      <c r="F37" s="105"/>
    </row>
    <row r="38" spans="1:6" x14ac:dyDescent="0.25">
      <c r="A38" s="99"/>
      <c r="B38" s="10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00"/>
      <c r="B39" s="103"/>
      <c r="C39" s="106" t="s">
        <v>49</v>
      </c>
      <c r="D39" s="106"/>
      <c r="E39" s="106"/>
      <c r="F39" s="107"/>
    </row>
    <row r="40" spans="1:6" ht="13.8" thickBot="1" x14ac:dyDescent="0.3">
      <c r="A40" s="95" t="s">
        <v>42</v>
      </c>
      <c r="B40" s="79">
        <v>1</v>
      </c>
      <c r="C40" s="80">
        <v>0</v>
      </c>
      <c r="D40" s="81">
        <v>100000</v>
      </c>
      <c r="E40" s="80">
        <v>0</v>
      </c>
      <c r="F40" s="82">
        <v>100900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08" t="s">
        <v>31</v>
      </c>
      <c r="B44" s="110" t="s">
        <v>13</v>
      </c>
      <c r="C44" s="111" t="s">
        <v>38</v>
      </c>
      <c r="D44" s="112"/>
      <c r="E44" s="83"/>
      <c r="F44" s="83"/>
    </row>
    <row r="45" spans="1:6" ht="13.8" thickBot="1" x14ac:dyDescent="0.3">
      <c r="A45" s="109"/>
      <c r="B45" s="103"/>
      <c r="C45" s="90" t="s">
        <v>39</v>
      </c>
      <c r="D45" s="91">
        <f>F19</f>
        <v>44043</v>
      </c>
      <c r="E45" s="83"/>
      <c r="F45" s="83"/>
    </row>
    <row r="46" spans="1:6" x14ac:dyDescent="0.25">
      <c r="A46" s="95" t="s">
        <v>42</v>
      </c>
      <c r="B46" s="45">
        <v>1</v>
      </c>
      <c r="C46" s="96">
        <v>917625773</v>
      </c>
      <c r="D46" s="9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49"/>
  <sheetViews>
    <sheetView workbookViewId="0">
      <selection activeCell="K45" sqref="K4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44074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920392</v>
      </c>
      <c r="F20" s="47">
        <f>+F21+F24+F27+F32</f>
        <v>100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677951</v>
      </c>
      <c r="F21" s="52">
        <f>+F22+F23</f>
        <v>73.658940972976723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165840</v>
      </c>
      <c r="F22" s="52">
        <f>E22/E20*100</f>
        <v>18.018409547236395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512111</v>
      </c>
      <c r="F23" s="52">
        <f>E23/E20*100</f>
        <v>55.640531425740335</v>
      </c>
    </row>
    <row r="24" spans="1:8" x14ac:dyDescent="0.25">
      <c r="A24" s="48" t="s">
        <v>21</v>
      </c>
      <c r="B24" s="54"/>
      <c r="C24" s="54"/>
      <c r="D24" s="50">
        <v>9</v>
      </c>
      <c r="E24" s="51">
        <f>E25+E26</f>
        <v>241503</v>
      </c>
      <c r="F24" s="52">
        <f>+F25+F26</f>
        <v>26.239145929125851</v>
      </c>
    </row>
    <row r="25" spans="1:8" x14ac:dyDescent="0.25">
      <c r="A25" s="53" t="s">
        <v>22</v>
      </c>
      <c r="B25" s="54"/>
      <c r="C25" s="54"/>
      <c r="D25" s="50">
        <v>10</v>
      </c>
      <c r="E25" s="51">
        <v>93534</v>
      </c>
      <c r="F25" s="52">
        <f>E25/$E$20*100</f>
        <v>10.162409060487271</v>
      </c>
    </row>
    <row r="26" spans="1:8" x14ac:dyDescent="0.25">
      <c r="A26" s="53" t="s">
        <v>23</v>
      </c>
      <c r="B26" s="54"/>
      <c r="C26" s="54"/>
      <c r="D26" s="50">
        <v>11</v>
      </c>
      <c r="E26" s="51">
        <v>147969</v>
      </c>
      <c r="F26" s="52">
        <f>E26/$E$20*100</f>
        <v>16.07673686863858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938</v>
      </c>
      <c r="F32" s="65">
        <f>E32/$E$20*100</f>
        <v>0.10191309789741763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98" t="s">
        <v>31</v>
      </c>
      <c r="B37" s="101" t="s">
        <v>13</v>
      </c>
      <c r="C37" s="104" t="s">
        <v>32</v>
      </c>
      <c r="D37" s="105"/>
      <c r="E37" s="104" t="s">
        <v>33</v>
      </c>
      <c r="F37" s="105"/>
    </row>
    <row r="38" spans="1:6" x14ac:dyDescent="0.25">
      <c r="A38" s="99"/>
      <c r="B38" s="10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00"/>
      <c r="B39" s="103"/>
      <c r="C39" s="106" t="s">
        <v>50</v>
      </c>
      <c r="D39" s="106"/>
      <c r="E39" s="106"/>
      <c r="F39" s="107"/>
    </row>
    <row r="40" spans="1:6" ht="13.8" thickBot="1" x14ac:dyDescent="0.3">
      <c r="A40" s="95" t="s">
        <v>42</v>
      </c>
      <c r="B40" s="79">
        <v>1</v>
      </c>
      <c r="C40" s="80">
        <v>495</v>
      </c>
      <c r="D40" s="81">
        <v>247794</v>
      </c>
      <c r="E40" s="80">
        <v>500</v>
      </c>
      <c r="F40" s="82">
        <v>250074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08" t="s">
        <v>31</v>
      </c>
      <c r="B44" s="110" t="s">
        <v>13</v>
      </c>
      <c r="C44" s="111" t="s">
        <v>38</v>
      </c>
      <c r="D44" s="112"/>
      <c r="E44" s="83"/>
      <c r="F44" s="83"/>
    </row>
    <row r="45" spans="1:6" ht="13.8" thickBot="1" x14ac:dyDescent="0.3">
      <c r="A45" s="109"/>
      <c r="B45" s="103"/>
      <c r="C45" s="90" t="s">
        <v>39</v>
      </c>
      <c r="D45" s="91">
        <f>F19</f>
        <v>44074</v>
      </c>
      <c r="E45" s="83"/>
      <c r="F45" s="83"/>
    </row>
    <row r="46" spans="1:6" x14ac:dyDescent="0.25">
      <c r="A46" s="95" t="s">
        <v>42</v>
      </c>
      <c r="B46" s="45">
        <v>1</v>
      </c>
      <c r="C46" s="96">
        <v>917826027</v>
      </c>
      <c r="D46" s="9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49"/>
  <sheetViews>
    <sheetView workbookViewId="0">
      <selection activeCell="I15" sqref="I1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44104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924000</v>
      </c>
      <c r="F20" s="47">
        <f>+F21+F24+F27+F32</f>
        <v>100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884838</v>
      </c>
      <c r="F21" s="52">
        <f>+F22+F23</f>
        <v>95.761688311688317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172828</v>
      </c>
      <c r="F22" s="52">
        <f>E22/E20*100</f>
        <v>18.704329004329004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712010</v>
      </c>
      <c r="F23" s="52">
        <f>E23/E20*100</f>
        <v>77.057359307359306</v>
      </c>
    </row>
    <row r="24" spans="1:8" hidden="1" x14ac:dyDescent="0.25">
      <c r="A24" s="48" t="s">
        <v>21</v>
      </c>
      <c r="B24" s="54"/>
      <c r="C24" s="54"/>
      <c r="D24" s="50">
        <v>9</v>
      </c>
      <c r="E24" s="51">
        <f>E25+E26</f>
        <v>0</v>
      </c>
      <c r="F24" s="52">
        <f>+F25+F26</f>
        <v>0</v>
      </c>
    </row>
    <row r="25" spans="1:8" hidden="1" x14ac:dyDescent="0.25">
      <c r="A25" s="53" t="s">
        <v>22</v>
      </c>
      <c r="B25" s="54"/>
      <c r="C25" s="54"/>
      <c r="D25" s="50">
        <v>10</v>
      </c>
      <c r="E25" s="51">
        <v>0</v>
      </c>
      <c r="F25" s="52">
        <f>E25/$E$20*100</f>
        <v>0</v>
      </c>
    </row>
    <row r="26" spans="1:8" hidden="1" x14ac:dyDescent="0.25">
      <c r="A26" s="53" t="s">
        <v>23</v>
      </c>
      <c r="B26" s="54"/>
      <c r="C26" s="54"/>
      <c r="D26" s="50">
        <v>11</v>
      </c>
      <c r="E26" s="51">
        <v>0</v>
      </c>
      <c r="F26" s="52">
        <f>E26/$E$20*100</f>
        <v>0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39162</v>
      </c>
      <c r="F32" s="65">
        <f>E32/$E$20*100</f>
        <v>4.238311688311688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98" t="s">
        <v>31</v>
      </c>
      <c r="B37" s="101" t="s">
        <v>13</v>
      </c>
      <c r="C37" s="104" t="s">
        <v>32</v>
      </c>
      <c r="D37" s="105"/>
      <c r="E37" s="104" t="s">
        <v>33</v>
      </c>
      <c r="F37" s="105"/>
    </row>
    <row r="38" spans="1:6" x14ac:dyDescent="0.25">
      <c r="A38" s="99"/>
      <c r="B38" s="10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00"/>
      <c r="B39" s="103"/>
      <c r="C39" s="106" t="s">
        <v>51</v>
      </c>
      <c r="D39" s="106"/>
      <c r="E39" s="106"/>
      <c r="F39" s="107"/>
    </row>
    <row r="40" spans="1:6" ht="13.8" thickBot="1" x14ac:dyDescent="0.3">
      <c r="A40" s="95" t="s">
        <v>42</v>
      </c>
      <c r="B40" s="79">
        <v>1</v>
      </c>
      <c r="C40" s="80">
        <v>0</v>
      </c>
      <c r="D40" s="81">
        <v>20000</v>
      </c>
      <c r="E40" s="80">
        <v>0</v>
      </c>
      <c r="F40" s="82">
        <v>20194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08" t="s">
        <v>31</v>
      </c>
      <c r="B44" s="110" t="s">
        <v>13</v>
      </c>
      <c r="C44" s="111" t="s">
        <v>38</v>
      </c>
      <c r="D44" s="112"/>
      <c r="E44" s="83"/>
      <c r="F44" s="83"/>
    </row>
    <row r="45" spans="1:6" ht="13.8" thickBot="1" x14ac:dyDescent="0.3">
      <c r="A45" s="109"/>
      <c r="B45" s="103"/>
      <c r="C45" s="90" t="s">
        <v>39</v>
      </c>
      <c r="D45" s="91">
        <f>F19</f>
        <v>44104</v>
      </c>
      <c r="E45" s="83"/>
      <c r="F45" s="83"/>
    </row>
    <row r="46" spans="1:6" x14ac:dyDescent="0.25">
      <c r="A46" s="95" t="s">
        <v>42</v>
      </c>
      <c r="B46" s="45">
        <v>1</v>
      </c>
      <c r="C46" s="96">
        <v>918092789</v>
      </c>
      <c r="D46" s="9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2020</vt:lpstr>
      <vt:lpstr>únor 2020</vt:lpstr>
      <vt:lpstr>březen 2020</vt:lpstr>
      <vt:lpstr>duben 2020</vt:lpstr>
      <vt:lpstr>květen 2020</vt:lpstr>
      <vt:lpstr>červen 2020</vt:lpstr>
      <vt:lpstr>červenec 2020</vt:lpstr>
      <vt:lpstr>srpen 2020</vt:lpstr>
      <vt:lpstr>září 2020</vt:lpstr>
      <vt:lpstr>říjen 2020</vt:lpstr>
      <vt:lpstr>listopad 2020</vt:lpstr>
      <vt:lpstr>prosinec 2020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2021-01-08T19:52:50Z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2020-11-24T10:33:49Z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d6c0c6f4-bdca-4675-bfcc-37b5c1363889</vt:lpwstr>
  </property>
  <property fmtid="{D5CDD505-2E9C-101B-9397-08002B2CF9AE}" pid="8" name="MSIP_Label_2a6524ed-fb1a-49fd-bafe-15c5e5ffd047_ContentBits">
    <vt:lpwstr>0</vt:lpwstr>
  </property>
</Properties>
</file>