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B31A814F-CC54-44D5-AE2A-D33C6A2056CB}" xr6:coauthVersionLast="45" xr6:coauthVersionMax="45" xr10:uidLastSave="{00000000-0000-0000-0000-000000000000}"/>
  <bookViews>
    <workbookView xWindow="-108" yWindow="-108" windowWidth="23256" windowHeight="12576" tabRatio="901" firstSheet="3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37" l="1"/>
  <c r="F47" i="37"/>
  <c r="F35" i="37"/>
  <c r="F32" i="37"/>
  <c r="F25" i="37"/>
  <c r="F23" i="37"/>
  <c r="A65" i="37" l="1"/>
  <c r="E64" i="37"/>
  <c r="F55" i="37"/>
  <c r="E35" i="37"/>
  <c r="E32" i="37"/>
  <c r="F30" i="37"/>
  <c r="F29" i="37"/>
  <c r="E25" i="37"/>
  <c r="E23" i="37"/>
  <c r="E21" i="37" l="1"/>
  <c r="F34" i="37" s="1"/>
  <c r="F28" i="37"/>
  <c r="A65" i="36"/>
  <c r="E64" i="36"/>
  <c r="F55" i="36"/>
  <c r="E35" i="36"/>
  <c r="E32" i="36"/>
  <c r="F30" i="36"/>
  <c r="F29" i="36"/>
  <c r="E25" i="36"/>
  <c r="E23" i="36"/>
  <c r="F31" i="37" l="1"/>
  <c r="F33" i="37"/>
  <c r="F37" i="37"/>
  <c r="F24" i="37"/>
  <c r="F27" i="37"/>
  <c r="F36" i="37"/>
  <c r="F26" i="37"/>
  <c r="F38" i="37"/>
  <c r="E21" i="36"/>
  <c r="F35" i="36" s="1"/>
  <c r="F28" i="36"/>
  <c r="A65" i="35"/>
  <c r="E64" i="35"/>
  <c r="F55" i="35"/>
  <c r="E35" i="35"/>
  <c r="E32" i="35"/>
  <c r="F30" i="35"/>
  <c r="F29" i="35"/>
  <c r="E25" i="35"/>
  <c r="E23" i="35"/>
  <c r="F26" i="36" l="1"/>
  <c r="F33" i="36"/>
  <c r="F32" i="36"/>
  <c r="F31" i="36"/>
  <c r="F25" i="36"/>
  <c r="F38" i="36"/>
  <c r="F36" i="36"/>
  <c r="F27" i="36"/>
  <c r="F34" i="36"/>
  <c r="F24" i="36"/>
  <c r="F37" i="36"/>
  <c r="F23" i="36"/>
  <c r="F47" i="36"/>
  <c r="E21" i="35"/>
  <c r="F33" i="35" s="1"/>
  <c r="F28" i="35"/>
  <c r="A65" i="34"/>
  <c r="E64" i="34"/>
  <c r="F55" i="34"/>
  <c r="E35" i="34"/>
  <c r="E32" i="34"/>
  <c r="F30" i="34"/>
  <c r="F29" i="34"/>
  <c r="E25" i="34"/>
  <c r="E23" i="34"/>
  <c r="F21" i="36" l="1"/>
  <c r="F31" i="35"/>
  <c r="F26" i="35"/>
  <c r="F24" i="35"/>
  <c r="F47" i="35"/>
  <c r="F36" i="35"/>
  <c r="F32" i="35"/>
  <c r="F34" i="35"/>
  <c r="F38" i="35"/>
  <c r="F25" i="35"/>
  <c r="F23" i="35"/>
  <c r="F27" i="35"/>
  <c r="F35" i="35"/>
  <c r="F37" i="35"/>
  <c r="F28" i="34"/>
  <c r="E21" i="34"/>
  <c r="E25" i="33"/>
  <c r="E32" i="33"/>
  <c r="E35" i="33"/>
  <c r="F21" i="35" l="1"/>
  <c r="F35" i="34"/>
  <c r="F27" i="34"/>
  <c r="F26" i="34"/>
  <c r="F25" i="34"/>
  <c r="F23" i="34"/>
  <c r="F36" i="34"/>
  <c r="F37" i="34"/>
  <c r="F31" i="34"/>
  <c r="F24" i="34"/>
  <c r="F34" i="34"/>
  <c r="F38" i="34"/>
  <c r="F47" i="34"/>
  <c r="F32" i="34"/>
  <c r="F33" i="34"/>
  <c r="A65" i="33"/>
  <c r="E64" i="33"/>
  <c r="F55" i="33"/>
  <c r="F30" i="33"/>
  <c r="F29" i="33"/>
  <c r="F27" i="33"/>
  <c r="E23" i="33"/>
  <c r="E21" i="33" s="1"/>
  <c r="F21" i="34" l="1"/>
  <c r="F35" i="33"/>
  <c r="F34" i="33"/>
  <c r="F33" i="33"/>
  <c r="F26" i="33"/>
  <c r="F47" i="33"/>
  <c r="F37" i="33"/>
  <c r="F36" i="33"/>
  <c r="F25" i="33"/>
  <c r="F32" i="33"/>
  <c r="F28" i="33"/>
  <c r="F31" i="33"/>
  <c r="F24" i="33"/>
  <c r="E64" i="32"/>
  <c r="A65" i="32"/>
  <c r="F55" i="32"/>
  <c r="E35" i="32"/>
  <c r="E32" i="32"/>
  <c r="F30" i="32"/>
  <c r="F29" i="32"/>
  <c r="F27" i="32"/>
  <c r="E25" i="32"/>
  <c r="F28" i="32" s="1"/>
  <c r="E23" i="32"/>
  <c r="F21" i="33" l="1"/>
  <c r="F23" i="33"/>
  <c r="F38" i="33"/>
  <c r="E21" i="32"/>
  <c r="F36" i="32" s="1"/>
  <c r="A65" i="31"/>
  <c r="F55" i="31"/>
  <c r="E35" i="31"/>
  <c r="E32" i="31"/>
  <c r="F30" i="31"/>
  <c r="F29" i="31"/>
  <c r="F27" i="31"/>
  <c r="E25" i="31"/>
  <c r="E23" i="31"/>
  <c r="F23" i="32" l="1"/>
  <c r="F31" i="32"/>
  <c r="F24" i="32"/>
  <c r="F38" i="32"/>
  <c r="F26" i="32"/>
  <c r="F33" i="32"/>
  <c r="F47" i="32"/>
  <c r="F32" i="32"/>
  <c r="F35" i="32"/>
  <c r="F34" i="32"/>
  <c r="F37" i="32"/>
  <c r="F25" i="32"/>
  <c r="E21" i="31"/>
  <c r="F34" i="31" s="1"/>
  <c r="F28" i="31"/>
  <c r="A65" i="30"/>
  <c r="F55" i="30"/>
  <c r="E35" i="30"/>
  <c r="E32" i="30"/>
  <c r="F30" i="30"/>
  <c r="F29" i="30"/>
  <c r="F27" i="30"/>
  <c r="E25" i="30"/>
  <c r="E23" i="30"/>
  <c r="F21" i="32" l="1"/>
  <c r="F38" i="31"/>
  <c r="F25" i="31"/>
  <c r="F36" i="31"/>
  <c r="F37" i="31"/>
  <c r="F47" i="31"/>
  <c r="F23" i="31"/>
  <c r="F24" i="31"/>
  <c r="F35" i="31"/>
  <c r="F26" i="31"/>
  <c r="F31" i="31"/>
  <c r="F32" i="31"/>
  <c r="F33" i="31"/>
  <c r="E21" i="30"/>
  <c r="F34" i="30" s="1"/>
  <c r="F28" i="30"/>
  <c r="A65" i="29"/>
  <c r="F55" i="29"/>
  <c r="E35" i="29"/>
  <c r="E32" i="29"/>
  <c r="F30" i="29"/>
  <c r="F29" i="29"/>
  <c r="F27" i="29"/>
  <c r="E25" i="29"/>
  <c r="E23" i="29"/>
  <c r="F21" i="31" l="1"/>
  <c r="F38" i="30"/>
  <c r="F37" i="30"/>
  <c r="F36" i="30"/>
  <c r="F35" i="30"/>
  <c r="F26" i="30"/>
  <c r="F31" i="30"/>
  <c r="F23" i="30"/>
  <c r="F47" i="30"/>
  <c r="F24" i="30"/>
  <c r="F25" i="30"/>
  <c r="F32" i="30"/>
  <c r="F33" i="30"/>
  <c r="E21" i="29"/>
  <c r="F37" i="29" s="1"/>
  <c r="F28" i="29"/>
  <c r="A65" i="28"/>
  <c r="F55" i="28"/>
  <c r="E35" i="28"/>
  <c r="E32" i="28"/>
  <c r="F30" i="28"/>
  <c r="F29" i="28"/>
  <c r="F27" i="28"/>
  <c r="E25" i="28"/>
  <c r="F28" i="28" s="1"/>
  <c r="E23" i="28"/>
  <c r="F21" i="30" l="1"/>
  <c r="F25" i="29"/>
  <c r="F32" i="29"/>
  <c r="F33" i="29"/>
  <c r="F34" i="29"/>
  <c r="F38" i="29"/>
  <c r="F36" i="29"/>
  <c r="F23" i="29"/>
  <c r="F47" i="29"/>
  <c r="F24" i="29"/>
  <c r="F35" i="29"/>
  <c r="F26" i="29"/>
  <c r="F31" i="29"/>
  <c r="E21" i="28"/>
  <c r="F34" i="28" s="1"/>
  <c r="A65" i="27"/>
  <c r="F55" i="27"/>
  <c r="E35" i="27"/>
  <c r="E32" i="27"/>
  <c r="F30" i="27"/>
  <c r="F29" i="27"/>
  <c r="F27" i="27"/>
  <c r="E25" i="27"/>
  <c r="E23" i="27"/>
  <c r="F21" i="29" l="1"/>
  <c r="F38" i="28"/>
  <c r="F25" i="28"/>
  <c r="F35" i="28"/>
  <c r="F36" i="28"/>
  <c r="F24" i="28"/>
  <c r="F47" i="28"/>
  <c r="F31" i="28"/>
  <c r="F23" i="28"/>
  <c r="F26" i="28"/>
  <c r="F37" i="28"/>
  <c r="F32" i="28"/>
  <c r="F33" i="28"/>
  <c r="E21" i="27"/>
  <c r="F37" i="27" s="1"/>
  <c r="F28" i="27"/>
  <c r="F47" i="27"/>
  <c r="E23" i="26"/>
  <c r="F26" i="27" l="1"/>
  <c r="F34" i="27"/>
  <c r="F24" i="27"/>
  <c r="F25" i="27"/>
  <c r="F38" i="27"/>
  <c r="F36" i="27"/>
  <c r="F35" i="27"/>
  <c r="F21" i="27" s="1"/>
  <c r="F23" i="27"/>
  <c r="F31" i="27"/>
  <c r="F33" i="27"/>
  <c r="F32" i="27"/>
  <c r="F21" i="28"/>
  <c r="A65" i="26"/>
  <c r="F55" i="26"/>
  <c r="E35" i="26"/>
  <c r="E32" i="26"/>
  <c r="F30" i="26"/>
  <c r="F29" i="26"/>
  <c r="F27" i="26"/>
  <c r="E25" i="26"/>
  <c r="F28" i="26" s="1"/>
  <c r="E21" i="26" l="1"/>
  <c r="F24" i="26" l="1"/>
  <c r="F23" i="26"/>
  <c r="F34" i="26"/>
  <c r="F47" i="26"/>
  <c r="F33" i="26"/>
  <c r="F38" i="26"/>
  <c r="F37" i="26"/>
  <c r="F32" i="26"/>
  <c r="F31" i="26"/>
  <c r="F36" i="26"/>
  <c r="F26" i="26"/>
  <c r="F35" i="26"/>
  <c r="F25" i="26"/>
  <c r="F21" i="26" l="1"/>
</calcChain>
</file>

<file path=xl/sharedStrings.xml><?xml version="1.0" encoding="utf-8"?>
<sst xmlns="http://schemas.openxmlformats.org/spreadsheetml/2006/main" count="756" uniqueCount="70">
  <si>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</si>
  <si>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</si>
  <si>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</si>
  <si>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</si>
  <si>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CZ0008474871</t>
  </si>
  <si>
    <t>Měna</t>
  </si>
  <si>
    <t>CZK</t>
  </si>
  <si>
    <t>otevřený podílový fond</t>
  </si>
  <si>
    <t>Jmenovitá hodnota PL, Kč</t>
  </si>
  <si>
    <t xml:space="preserve"> -</t>
  </si>
  <si>
    <t>Typ fondu</t>
  </si>
  <si>
    <t>standardní</t>
  </si>
  <si>
    <t xml:space="preserve">Měsíční informace fondu kolektivního investování dle § 239 odst. 1 písm. c) </t>
  </si>
  <si>
    <t>A  K  T  I  V  A</t>
  </si>
  <si>
    <t>ř.</t>
  </si>
  <si>
    <t>Hodnota, tis. Kč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</si>
  <si>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</si>
  <si>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</si>
  <si>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</si>
  <si>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</si>
  <si>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</si>
  <si>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</si>
  <si>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</si>
  <si>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</si>
  <si>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</si>
  <si>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</si>
  <si>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</si>
  <si>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</si>
  <si>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</si>
  <si>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</si>
  <si>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</si>
  <si>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</si>
  <si>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</si>
  <si>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</si>
  <si>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</si>
  <si>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</si>
  <si>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</si>
  <si>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</si>
  <si>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</si>
  <si>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</si>
  <si>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</si>
  <si>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</si>
  <si>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</si>
  <si>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</si>
  <si>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</si>
  <si>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</si>
  <si>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</si>
  <si>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</si>
  <si>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</si>
  <si>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</si>
  <si>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</si>
  <si>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</si>
  <si>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</si>
  <si>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</si>
  <si>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</si>
  <si>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Raiffeisen strategie konzervativní</t>
  </si>
  <si>
    <t>Vydané vládními institucemi</t>
  </si>
  <si>
    <t xml:space="preserve">  Státní bezkupónové dluhopisy a ostatní cenné papíry přijímané centrální bankou k refinancování</t>
  </si>
  <si>
    <t>za období 1.2. -</t>
  </si>
  <si>
    <t>za období 1.3. -</t>
  </si>
  <si>
    <t>Forma fondu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</si>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</sst>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9" fillId="0" borderId="19" xfId="1" applyFont="1" applyFill="1" applyBorder="1" applyAlignment="1" applyProtection="1">
      <alignment vertical="center" wrapTex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22" fillId="0" borderId="3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5" xfId="0" applyNumberFormat="1" applyFont="1" applyFill="1" applyBorder="1" applyAlignment="1">
      <alignment horizontal="left" vertical="center" indent="1"/>
    </xf>
    <xf numFmtId="0" fontId="17" fillId="0" borderId="35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7" fillId="0" borderId="23" xfId="1" applyFont="1" applyFill="1" applyBorder="1" applyAlignment="1" applyProtection="1">
      <alignment horizontal="center" vertical="center" wrapText="1"/>
    </xf>
    <xf numFmtId="0" fontId="17" fillId="0" borderId="24" xfId="1" applyFont="1" applyFill="1" applyBorder="1" applyAlignment="1" applyProtection="1">
      <alignment horizontal="center" vertical="center" wrapText="1"/>
    </xf>
    <xf numFmtId="14" fontId="14" fillId="0" borderId="36" xfId="1" applyNumberFormat="1" applyFont="1" applyFill="1" applyBorder="1" applyAlignment="1" applyProtection="1">
      <alignment horizontal="left" vertical="center" wrapText="1"/>
    </xf>
    <xf numFmtId="3" fontId="1" fillId="0" borderId="9" xfId="1" applyNumberFormat="1" applyFont="1" applyFill="1" applyBorder="1" applyAlignment="1" applyProtection="1">
      <alignment horizontal="right" vertical="center" indent="1"/>
    </xf>
    <xf numFmtId="3" fontId="1" fillId="0" borderId="10" xfId="1" applyNumberFormat="1" applyFont="1" applyFill="1" applyBorder="1" applyAlignment="1" applyProtection="1">
      <alignment horizontal="right" vertical="center" indent="1"/>
    </xf>
    <xf numFmtId="0" fontId="14" fillId="0" borderId="18" xfId="1" applyFont="1" applyFill="1" applyBorder="1" applyAlignment="1" applyProtection="1">
      <alignment horizontal="right" vertical="center" wrapText="1"/>
    </xf>
    <xf numFmtId="0" fontId="22" fillId="0" borderId="17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24" fillId="0" borderId="11" xfId="0" applyNumberFormat="1" applyFont="1" applyBorder="1" applyAlignment="1">
      <alignment horizontal="center"/>
    </xf>
    <xf numFmtId="3" fontId="24" fillId="0" borderId="12" xfId="0" applyNumberFormat="1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  <xf numFmtId="0" fontId="1" fillId="0" borderId="23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7" xfId="0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5C24EB-4B24-4E2B-8C72-539547A7D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CF6B94-5A06-4A94-A177-291A06CA4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D9F6FF4-061F-4E8C-9B9F-4CCEC4D77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8"/>
  <sheetViews>
    <sheetView workbookViewId="0">
      <selection activeCell="A11" sqref="A1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43861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4221121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226907</v>
      </c>
      <c r="F25" s="62">
        <f>E25/E21*100</f>
        <v>5.375515177129488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137502</v>
      </c>
      <c r="F26" s="62">
        <f>E26/E21*100</f>
        <v>3.2574759169424428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 t="e">
        <f>E27/E22*100</f>
        <v>#DIV/0!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x14ac:dyDescent="0.25">
      <c r="A31" s="64" t="s">
        <v>22</v>
      </c>
      <c r="B31" s="65"/>
      <c r="C31" s="65"/>
      <c r="D31" s="60">
        <v>5</v>
      </c>
      <c r="E31" s="61">
        <v>89405</v>
      </c>
      <c r="F31" s="62">
        <f>E31/E21*100</f>
        <v>2.1180392601870452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2427754</v>
      </c>
      <c r="F32" s="62">
        <f>E32/E21*100</f>
        <v>57.514437515532016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1005876</v>
      </c>
      <c r="F33" s="62">
        <f>E33/E21*100</f>
        <v>23.829594081761694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1421878</v>
      </c>
      <c r="F34" s="62">
        <f>E34/E21*100</f>
        <v>33.684843433770318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1541605</v>
      </c>
      <c r="F35" s="62">
        <f>E35/E21*100</f>
        <v>36.521222679946867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74942</v>
      </c>
      <c r="F36" s="62">
        <f>E36/E21*100</f>
        <v>1.7754051589613282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1466663</v>
      </c>
      <c r="F37" s="62">
        <f>E37/E21*100</f>
        <v>34.74581752098554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24855</v>
      </c>
      <c r="F47" s="70">
        <f>E47/E21*100</f>
        <v>0.58882462739163366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54</v>
      </c>
      <c r="F55" s="119">
        <f>F20</f>
        <v>43861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169053813</v>
      </c>
      <c r="F56" s="121">
        <v>176234032.34999999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34317527</v>
      </c>
      <c r="F57" s="93">
        <v>35775016.299999997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v>43861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4185958596.0500002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63:A64"/>
    <mergeCell ref="B63:B64"/>
    <mergeCell ref="C64:D64"/>
    <mergeCell ref="C65:E65"/>
    <mergeCell ref="A23:C2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7606B-7EA3-47D8-A98D-DB5710041DE3}">
  <sheetPr>
    <pageSetUpPr fitToPage="1"/>
  </sheetPr>
  <dimension ref="A1:F68"/>
  <sheetViews>
    <sheetView workbookViewId="0">
      <selection activeCell="E26" sqref="E2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44135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5050664</v>
      </c>
      <c r="F21" s="57">
        <f>F25+F32+F35+F47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473350</v>
      </c>
      <c r="F25" s="62">
        <f>E25/E21*100</f>
        <v>9.372035043313117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415020</v>
      </c>
      <c r="F26" s="62">
        <f>E26/E21*100</f>
        <v>8.2171373902520539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58330</v>
      </c>
      <c r="F27" s="62">
        <f>E27/E21*100</f>
        <v>1.1548976530610628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2029046</v>
      </c>
      <c r="F32" s="62">
        <f>E32/E21*100</f>
        <v>40.173846448704566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872469</v>
      </c>
      <c r="F33" s="62">
        <f>E33/E21*100</f>
        <v>17.274342541891521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1156577</v>
      </c>
      <c r="F34" s="62">
        <f>E34/E21*100</f>
        <v>22.899503906813045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2543945</v>
      </c>
      <c r="F35" s="62">
        <f>E35/E21*100</f>
        <v>50.368525801755972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42673</v>
      </c>
      <c r="F36" s="62">
        <f>E36/E21*100</f>
        <v>0.84489880934467232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2501272</v>
      </c>
      <c r="F37" s="62">
        <f>E37/E21*100</f>
        <v>49.523626992411295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4323</v>
      </c>
      <c r="F47" s="70">
        <f>E47/E21*100</f>
        <v>8.5592706226349652E-2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67</v>
      </c>
      <c r="F55" s="119">
        <f>F20</f>
        <v>44135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430945912</v>
      </c>
      <c r="F56" s="121">
        <v>457112700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72282894</v>
      </c>
      <c r="F57" s="93">
        <v>76662390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f>F20</f>
        <v>44135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4854566709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A23AE-554D-4B95-8E6C-50C391E9F272}">
  <sheetPr>
    <pageSetUpPr fitToPage="1"/>
  </sheetPr>
  <dimension ref="A1:F68"/>
  <sheetViews>
    <sheetView topLeftCell="A53" workbookViewId="0">
      <selection activeCell="J26" sqref="J2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44165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5157049</v>
      </c>
      <c r="F21" s="57">
        <f>F25+F32+F35+F47</f>
        <v>100.00000000000001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182178</v>
      </c>
      <c r="F25" s="62">
        <f>E25/E21*100</f>
        <v>3.5326016875154762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182178</v>
      </c>
      <c r="F26" s="62">
        <f>E26/E21*100</f>
        <v>3.5326016875154762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>
        <f>E27/E21*100</f>
        <v>0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2146635</v>
      </c>
      <c r="F32" s="62">
        <f>E32/E21*100</f>
        <v>41.625258941693204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1060444</v>
      </c>
      <c r="F33" s="62">
        <f>E33/E21*100</f>
        <v>20.563000273993907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1086191</v>
      </c>
      <c r="F34" s="62">
        <f>E34/E21*100</f>
        <v>21.0622586676993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2729450</v>
      </c>
      <c r="F35" s="62">
        <f>E35/E21*100</f>
        <v>52.926586503250221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49453</v>
      </c>
      <c r="F36" s="62">
        <f>E36/E21*100</f>
        <v>0.95893988984785683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2679997</v>
      </c>
      <c r="F37" s="62">
        <f>E37/E21*100</f>
        <v>51.967646613402351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98786</v>
      </c>
      <c r="F47" s="70">
        <f>E47/E21*100</f>
        <v>1.9155528675411073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68</v>
      </c>
      <c r="F55" s="119">
        <f>F20</f>
        <v>44165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118139886</v>
      </c>
      <c r="F56" s="121">
        <v>126092909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48311530</v>
      </c>
      <c r="F57" s="93">
        <v>51539734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f>F20</f>
        <v>44165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5030358711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2955B-BE22-415E-92C1-BFE04BE2EA75}">
  <sheetPr>
    <pageSetUpPr fitToPage="1"/>
  </sheetPr>
  <dimension ref="A1:F68"/>
  <sheetViews>
    <sheetView tabSelected="1" workbookViewId="0">
      <selection activeCell="H16" sqref="H1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44196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5358993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customHeight="1" x14ac:dyDescent="0.25">
      <c r="A23" s="132" t="s">
        <v>57</v>
      </c>
      <c r="B23" s="133"/>
      <c r="C23" s="134"/>
      <c r="D23" s="60">
        <v>2</v>
      </c>
      <c r="E23" s="61">
        <f>E24</f>
        <v>889502</v>
      </c>
      <c r="F23" s="62">
        <f>E23/E21*100</f>
        <v>16.598304942738309</v>
      </c>
    </row>
    <row r="24" spans="1:6" x14ac:dyDescent="0.25">
      <c r="A24" s="64" t="s">
        <v>56</v>
      </c>
      <c r="B24" s="65"/>
      <c r="C24" s="65"/>
      <c r="D24" s="60"/>
      <c r="E24" s="61">
        <v>889502</v>
      </c>
      <c r="F24" s="62">
        <f>E24/E21*100</f>
        <v>16.598304942738309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359572</v>
      </c>
      <c r="F25" s="62">
        <f>E25/E21*100</f>
        <v>6.7096934069516418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359572</v>
      </c>
      <c r="F26" s="62">
        <f>E26/E21*100</f>
        <v>6.7096934069516418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>
        <f>E27/E21*100</f>
        <v>0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1259691</v>
      </c>
      <c r="F32" s="62">
        <f>E32/E21*100</f>
        <v>23.506113928493654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172813</v>
      </c>
      <c r="F33" s="62">
        <f>E33/E21*100</f>
        <v>3.2247289742681136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1086878</v>
      </c>
      <c r="F34" s="62">
        <f>E34/E21*100</f>
        <v>20.281384954225544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2751676</v>
      </c>
      <c r="F35" s="62">
        <f>E35/E21*100</f>
        <v>51.346885506288217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54272</v>
      </c>
      <c r="F36" s="62">
        <f>E36/E21*100</f>
        <v>1.0127275777370861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2697404</v>
      </c>
      <c r="F37" s="62">
        <f>E37/E21*100</f>
        <v>50.334157928551129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98552</v>
      </c>
      <c r="F47" s="70">
        <f>E47/E21*100</f>
        <v>1.8390022155281787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69</v>
      </c>
      <c r="F55" s="119">
        <f>F20</f>
        <v>44196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201814346</v>
      </c>
      <c r="F56" s="121">
        <v>217271454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52177277</v>
      </c>
      <c r="F57" s="93">
        <v>56186056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f>F20</f>
        <v>44196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5232394647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8"/>
  <sheetViews>
    <sheetView topLeftCell="A2" workbookViewId="0">
      <selection activeCell="A11" sqref="A1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43890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4320587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285564</v>
      </c>
      <c r="F25" s="62">
        <f>E25/E21*100</f>
        <v>6.6093796977123711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159897</v>
      </c>
      <c r="F26" s="62">
        <f>E26/E21*100</f>
        <v>3.7008165788583818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 t="e">
        <f>E27/E22*100</f>
        <v>#DIV/0!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x14ac:dyDescent="0.25">
      <c r="A31" s="64" t="s">
        <v>22</v>
      </c>
      <c r="B31" s="65"/>
      <c r="C31" s="65"/>
      <c r="D31" s="60">
        <v>5</v>
      </c>
      <c r="E31" s="61">
        <v>125667</v>
      </c>
      <c r="F31" s="62">
        <f>E31/E21*100</f>
        <v>2.9085631188539889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2451127</v>
      </c>
      <c r="F32" s="62">
        <f>E32/E21*100</f>
        <v>56.731342292146877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1026414</v>
      </c>
      <c r="F33" s="62">
        <f>E33/E21*100</f>
        <v>23.756355328569935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1424713</v>
      </c>
      <c r="F34" s="62">
        <f>E34/E21*100</f>
        <v>32.974986963576939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1563575</v>
      </c>
      <c r="F35" s="62">
        <f>E35/E21*100</f>
        <v>36.188948399835482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87078</v>
      </c>
      <c r="F36" s="62">
        <f>E36/E21*100</f>
        <v>2.015420589841149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1476497</v>
      </c>
      <c r="F37" s="62">
        <f>E37/E21*100</f>
        <v>34.173527809994333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20321</v>
      </c>
      <c r="F47" s="70">
        <f>E47/E21*100</f>
        <v>0.47032961030526638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58</v>
      </c>
      <c r="F55" s="119">
        <f>F20</f>
        <v>43890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170494726</v>
      </c>
      <c r="F56" s="121">
        <v>178374646.05000001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53342731</v>
      </c>
      <c r="F57" s="93">
        <v>55810850.829999998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v>43889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4255364258.4400001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68"/>
  <sheetViews>
    <sheetView topLeftCell="A47" workbookViewId="0">
      <selection activeCell="E14" sqref="E1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43921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4061070</v>
      </c>
      <c r="F21" s="57">
        <f>F25+F32+F35+F47+F23</f>
        <v>99.999999999999986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280986</v>
      </c>
      <c r="F25" s="62">
        <f>E25/E21*100</f>
        <v>6.9190139544504285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169816</v>
      </c>
      <c r="F26" s="62">
        <f>E26/E21*100</f>
        <v>4.1815580622840773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 t="e">
        <f>E27/E22*100</f>
        <v>#DIV/0!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x14ac:dyDescent="0.25">
      <c r="A31" s="64" t="s">
        <v>22</v>
      </c>
      <c r="B31" s="65"/>
      <c r="C31" s="65"/>
      <c r="D31" s="60">
        <v>5</v>
      </c>
      <c r="E31" s="61">
        <v>111170</v>
      </c>
      <c r="F31" s="62">
        <f>E31/E21*100</f>
        <v>2.7374558921663503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2283891</v>
      </c>
      <c r="F32" s="62">
        <f>E32/E21*100</f>
        <v>56.238651389904625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803757</v>
      </c>
      <c r="F33" s="62">
        <f>E33/E21*100</f>
        <v>19.791754389852919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1480134</v>
      </c>
      <c r="F34" s="62">
        <f>E34/E21*100</f>
        <v>36.446897000051706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1489917</v>
      </c>
      <c r="F35" s="62">
        <f>E35/E21*100</f>
        <v>36.687794103524439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71525</v>
      </c>
      <c r="F36" s="62">
        <f>E36/E21*100</f>
        <v>1.7612353394548728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1418392</v>
      </c>
      <c r="F37" s="62">
        <f>E37/E21*100</f>
        <v>34.926558764069568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6276</v>
      </c>
      <c r="F47" s="70">
        <f>E47/E21*100</f>
        <v>0.15454055212050027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59</v>
      </c>
      <c r="F55" s="119">
        <f>F20</f>
        <v>43921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75992305</v>
      </c>
      <c r="F56" s="121">
        <v>77489233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245645615</v>
      </c>
      <c r="F57" s="93">
        <v>244124462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v>43921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3930041705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68"/>
  <sheetViews>
    <sheetView topLeftCell="A56" workbookViewId="0">
      <selection activeCell="I6" sqref="I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43951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4151726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260222</v>
      </c>
      <c r="F25" s="62">
        <f>E25/E21*100</f>
        <v>6.2678028366997252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168762</v>
      </c>
      <c r="F26" s="62">
        <f>E26/E21*100</f>
        <v>4.0648636253933903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 t="e">
        <f>E27/E22*100</f>
        <v>#DIV/0!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x14ac:dyDescent="0.25">
      <c r="A31" s="64" t="s">
        <v>22</v>
      </c>
      <c r="B31" s="65"/>
      <c r="C31" s="65"/>
      <c r="D31" s="60">
        <v>5</v>
      </c>
      <c r="E31" s="61">
        <v>91460</v>
      </c>
      <c r="F31" s="62">
        <f>E31/E21*100</f>
        <v>2.202939211306334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2293122</v>
      </c>
      <c r="F32" s="62">
        <f>E32/E21*100</f>
        <v>55.232980211121827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808764</v>
      </c>
      <c r="F33" s="62">
        <f>E33/E21*100</f>
        <v>19.480187276327964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1484358</v>
      </c>
      <c r="F34" s="62">
        <f>E34/E21*100</f>
        <v>35.752792934793867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1592092</v>
      </c>
      <c r="F35" s="62">
        <f>E35/E21*100</f>
        <v>38.347713697869274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68177</v>
      </c>
      <c r="F36" s="62">
        <f>E36/E21*100</f>
        <v>1.6421363066830519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1523915</v>
      </c>
      <c r="F37" s="62">
        <f>E37/E21*100</f>
        <v>36.705577391186225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6290</v>
      </c>
      <c r="F47" s="70">
        <f>E47/E21*100</f>
        <v>0.15150325430917164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61</v>
      </c>
      <c r="F55" s="119">
        <f>F20</f>
        <v>43951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19088590</v>
      </c>
      <c r="F56" s="121">
        <v>19152834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30485447</v>
      </c>
      <c r="F57" s="93">
        <v>30476499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v>43951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4034652704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68"/>
  <sheetViews>
    <sheetView topLeftCell="A26" workbookViewId="0">
      <selection activeCell="I6" sqref="I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43982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4134591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187019</v>
      </c>
      <c r="F25" s="62">
        <f>E25/E21*100</f>
        <v>4.5232769093726564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108509</v>
      </c>
      <c r="F26" s="62">
        <f>E26/E21*100</f>
        <v>2.6244191989002057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 t="e">
        <f>E27/E22*100</f>
        <v>#DIV/0!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x14ac:dyDescent="0.25">
      <c r="A31" s="64" t="s">
        <v>22</v>
      </c>
      <c r="B31" s="65"/>
      <c r="C31" s="65"/>
      <c r="D31" s="60">
        <v>5</v>
      </c>
      <c r="E31" s="61">
        <v>78510</v>
      </c>
      <c r="F31" s="62">
        <f>E31/E21*100</f>
        <v>1.8988577104724507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2298046</v>
      </c>
      <c r="F32" s="62">
        <f>E32/E21*100</f>
        <v>55.580975240356302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774083</v>
      </c>
      <c r="F33" s="62">
        <f>E33/E21*100</f>
        <v>18.722117858816024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1523963</v>
      </c>
      <c r="F34" s="62">
        <f>E34/E21*100</f>
        <v>36.858857381540275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1584161</v>
      </c>
      <c r="F35" s="62">
        <f>E35/E21*100</f>
        <v>38.314817596226568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45807</v>
      </c>
      <c r="F36" s="62">
        <f>E36/E21*100</f>
        <v>1.1078967665725583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1538354</v>
      </c>
      <c r="F37" s="62">
        <f>E37/E21*100</f>
        <v>37.20692082965401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65365</v>
      </c>
      <c r="F47" s="70">
        <f>E47/E21*100</f>
        <v>1.580930254044475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62</v>
      </c>
      <c r="F55" s="119">
        <f>F20</f>
        <v>43982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10552485</v>
      </c>
      <c r="F56" s="121">
        <v>10807338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29475166</v>
      </c>
      <c r="F57" s="93">
        <v>30205917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v>43982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4077590024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68"/>
  <sheetViews>
    <sheetView workbookViewId="0">
      <selection activeCell="H20" sqref="H2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44012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4234615</v>
      </c>
      <c r="F21" s="57">
        <f>F25+F32+F35+F47+F23</f>
        <v>100.00000000000001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220121</v>
      </c>
      <c r="F25" s="62">
        <f>E25/E21*100</f>
        <v>5.1981348953800994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200481</v>
      </c>
      <c r="F26" s="62">
        <f>E26/E21*100</f>
        <v>4.7343383046628791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 t="e">
        <f>E27/E22*100</f>
        <v>#DIV/0!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x14ac:dyDescent="0.25">
      <c r="A31" s="64" t="s">
        <v>22</v>
      </c>
      <c r="B31" s="65"/>
      <c r="C31" s="65"/>
      <c r="D31" s="60">
        <v>5</v>
      </c>
      <c r="E31" s="61">
        <v>19640</v>
      </c>
      <c r="F31" s="62">
        <f>E31/E21*100</f>
        <v>0.46379659071721985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2173945</v>
      </c>
      <c r="F32" s="62">
        <f>E32/E21*100</f>
        <v>51.337488768164285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740543</v>
      </c>
      <c r="F33" s="62">
        <f>E33/E21*100</f>
        <v>17.487847183274042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1433402</v>
      </c>
      <c r="F34" s="62">
        <f>E34/E21*100</f>
        <v>33.849641584890243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1822890</v>
      </c>
      <c r="F35" s="62">
        <f>E35/E21*100</f>
        <v>43.047360858070924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48257</v>
      </c>
      <c r="F36" s="62">
        <f>E36/E21*100</f>
        <v>1.1395841180367046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1774633</v>
      </c>
      <c r="F37" s="62">
        <f>E37/E21*100</f>
        <v>41.907776740034222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17659</v>
      </c>
      <c r="F47" s="70">
        <f>E47/E21*100</f>
        <v>0.41701547838469377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63</v>
      </c>
      <c r="F55" s="119">
        <f>F20</f>
        <v>44012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110203522</v>
      </c>
      <c r="F56" s="121">
        <v>114901023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56038073</v>
      </c>
      <c r="F57" s="93">
        <v>58426026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v>44012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4170884987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68"/>
  <sheetViews>
    <sheetView workbookViewId="0">
      <selection activeCell="E34" sqref="E3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44043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4327257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220845</v>
      </c>
      <c r="F25" s="62">
        <f>E25/E21*100</f>
        <v>5.1035794730934638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220845</v>
      </c>
      <c r="F26" s="62">
        <f>E26/E21*100</f>
        <v>5.1035794730934638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 t="e">
        <f>E27/E22*100</f>
        <v>#DIV/0!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2095865</v>
      </c>
      <c r="F32" s="62">
        <f>E32/E21*100</f>
        <v>48.434031073264194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609283</v>
      </c>
      <c r="F33" s="62">
        <f>E33/E21*100</f>
        <v>14.080120501278293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1486582</v>
      </c>
      <c r="F34" s="62">
        <f>E34/E21*100</f>
        <v>34.353910571985899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1950592</v>
      </c>
      <c r="F35" s="62">
        <f>E35/E21*100</f>
        <v>45.076869712152522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44068</v>
      </c>
      <c r="F36" s="62">
        <f>E36/E21*100</f>
        <v>1.0183818525222792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1906524</v>
      </c>
      <c r="F37" s="62">
        <f>E37/E21*100</f>
        <v>44.058487859630247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59955</v>
      </c>
      <c r="F47" s="70">
        <f>E47/E21*100</f>
        <v>1.3855197414898168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64</v>
      </c>
      <c r="F55" s="119">
        <f>F20</f>
        <v>44043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116451335</v>
      </c>
      <c r="F56" s="121">
        <v>122256881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84773487</v>
      </c>
      <c r="F57" s="93">
        <v>89010532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f>F20</f>
        <v>44043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4214472379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68"/>
  <sheetViews>
    <sheetView topLeftCell="A56" workbookViewId="0">
      <selection activeCell="C66" sqref="C6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44074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4395194</v>
      </c>
      <c r="F21" s="57">
        <f>F25+F32+F35+F47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182752</v>
      </c>
      <c r="F25" s="62">
        <f>E25/E21*100</f>
        <v>4.1579962113162692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182752</v>
      </c>
      <c r="F26" s="62">
        <f>E26/E21*100</f>
        <v>4.1579962113162692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 t="e">
        <f>E27/E22*100</f>
        <v>#DIV/0!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2088790</v>
      </c>
      <c r="F32" s="62">
        <f>E32/E21*100</f>
        <v>47.524409616503846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603378</v>
      </c>
      <c r="F33" s="62">
        <f>E33/E21*100</f>
        <v>13.728131226972007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1485412</v>
      </c>
      <c r="F34" s="62">
        <f>E34/E21*100</f>
        <v>33.796278389531835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2075427</v>
      </c>
      <c r="F35" s="62">
        <f>E35/E21*100</f>
        <v>47.220372980123287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45496</v>
      </c>
      <c r="F36" s="62">
        <f>E36/E21*100</f>
        <v>1.0351306449726678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2029931</v>
      </c>
      <c r="F37" s="62">
        <f>E37/E21*100</f>
        <v>46.185242335150619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48225</v>
      </c>
      <c r="F47" s="70">
        <f>E47/E21*100</f>
        <v>1.0972211920565962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65</v>
      </c>
      <c r="F55" s="119">
        <f>F20</f>
        <v>44074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146914766</v>
      </c>
      <c r="F56" s="121">
        <v>154926066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53340686</v>
      </c>
      <c r="F57" s="93">
        <v>56185960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f>F20</f>
        <v>44074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4344652189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68"/>
  <sheetViews>
    <sheetView workbookViewId="0">
      <selection activeCell="H5" sqref="H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60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44104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4686373</v>
      </c>
      <c r="F21" s="57">
        <f>F25+F32+F35+F47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32" t="s">
        <v>57</v>
      </c>
      <c r="B23" s="133"/>
      <c r="C23" s="134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470153</v>
      </c>
      <c r="F25" s="62">
        <f>E25/E21*100</f>
        <v>10.032342709383141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434853</v>
      </c>
      <c r="F26" s="62">
        <f>E26/E21*100</f>
        <v>9.2790949418665551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35300</v>
      </c>
      <c r="F27" s="62">
        <f>E27/E21*100</f>
        <v>0.75324776751658473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1907354</v>
      </c>
      <c r="F32" s="62">
        <f>E32/E21*100</f>
        <v>40.70000403296963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614777</v>
      </c>
      <c r="F33" s="62">
        <f>E33/E21*100</f>
        <v>13.118396679052221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1292577</v>
      </c>
      <c r="F34" s="62">
        <f>E34/E21*100</f>
        <v>27.581607353917409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2293223</v>
      </c>
      <c r="F35" s="62">
        <f>E35/E21*100</f>
        <v>48.933855670472667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42915</v>
      </c>
      <c r="F36" s="62">
        <f>E36/E21*100</f>
        <v>0.91574016835621075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2250308</v>
      </c>
      <c r="F37" s="62">
        <f>E37/E21*100</f>
        <v>48.018115502116451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15643</v>
      </c>
      <c r="F47" s="70">
        <f>E47/E21*100</f>
        <v>0.3337975871745591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66</v>
      </c>
      <c r="F55" s="119">
        <f>F20</f>
        <v>44104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208236497</v>
      </c>
      <c r="F56" s="121">
        <v>219706865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62644365</v>
      </c>
      <c r="F57" s="93">
        <v>66110475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3" t="s">
        <v>51</v>
      </c>
      <c r="B63" s="125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4"/>
      <c r="B64" s="126"/>
      <c r="C64" s="127" t="s">
        <v>17</v>
      </c>
      <c r="D64" s="128"/>
      <c r="E64" s="109">
        <f>F20</f>
        <v>44104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29">
        <v>4501512884</v>
      </c>
      <c r="D65" s="130"/>
      <c r="E65" s="131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2021-01-08T19:31:27Z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2020-11-24T10:11:19Z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86011589-b609-4af5-8769-13069757d3c6</vt:lpwstr>
  </property>
  <property fmtid="{D5CDD505-2E9C-101B-9397-08002B2CF9AE}" pid="8" name="MSIP_Label_2a6524ed-fb1a-49fd-bafe-15c5e5ffd047_ContentBits">
    <vt:lpwstr>0</vt:lpwstr>
  </property>
</Properties>
</file>