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DEA0CCBB-29E1-4EC0-BA9D-7F2CDCA0B841}" xr6:coauthVersionLast="46" xr6:coauthVersionMax="46" xr10:uidLastSave="{00000000-0000-0000-0000-000000000000}"/>
  <bookViews>
    <workbookView xWindow="-108" yWindow="-108" windowWidth="23256" windowHeight="12576" tabRatio="896" firstSheet="5" activeTab="11" xr2:uid="{00000000-000D-0000-FFFF-FFFF00000000}"/>
  </bookViews>
  <sheets>
    <sheet name="leden 2021" sheetId="35" r:id="rId1"/>
    <sheet name="únor 2021" sheetId="36" r:id="rId2"/>
    <sheet name="březen 2021" sheetId="37" r:id="rId3"/>
    <sheet name="duben 2021" sheetId="38" r:id="rId4"/>
    <sheet name="květen 2021" sheetId="39" r:id="rId5"/>
    <sheet name="červen 2021" sheetId="40" r:id="rId6"/>
    <sheet name="červenec 2021" sheetId="41" r:id="rId7"/>
    <sheet name="srpen 2021" sheetId="42" r:id="rId8"/>
    <sheet name="září 2021" sheetId="43" r:id="rId9"/>
    <sheet name="říjen 2021" sheetId="44" r:id="rId10"/>
    <sheet name="listopad 2021" sheetId="45" r:id="rId11"/>
    <sheet name="prosinec 2021" sheetId="4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8" i="46" l="1"/>
  <c r="E30" i="46"/>
  <c r="E27" i="46"/>
  <c r="E24" i="46"/>
  <c r="E21" i="46"/>
  <c r="D48" i="45"/>
  <c r="E30" i="45"/>
  <c r="E27" i="45"/>
  <c r="E24" i="45"/>
  <c r="E21" i="45"/>
  <c r="D48" i="44"/>
  <c r="E30" i="44"/>
  <c r="E27" i="44"/>
  <c r="E24" i="44"/>
  <c r="E21" i="44"/>
  <c r="D48" i="43"/>
  <c r="E30" i="43"/>
  <c r="E27" i="43"/>
  <c r="E24" i="43"/>
  <c r="E21" i="43"/>
  <c r="E20" i="46" l="1"/>
  <c r="F29" i="46" s="1"/>
  <c r="F23" i="46"/>
  <c r="F21" i="46" s="1"/>
  <c r="F35" i="46"/>
  <c r="F28" i="46"/>
  <c r="F34" i="46"/>
  <c r="F25" i="46"/>
  <c r="F33" i="46"/>
  <c r="F32" i="46"/>
  <c r="F26" i="46"/>
  <c r="F31" i="46"/>
  <c r="E20" i="45"/>
  <c r="F33" i="45" s="1"/>
  <c r="E20" i="44"/>
  <c r="F29" i="44" s="1"/>
  <c r="E20" i="43"/>
  <c r="F31" i="43" s="1"/>
  <c r="D48" i="42"/>
  <c r="E30" i="42"/>
  <c r="E27" i="42"/>
  <c r="E24" i="42"/>
  <c r="E21" i="42"/>
  <c r="F30" i="46" l="1"/>
  <c r="F24" i="46"/>
  <c r="F27" i="46"/>
  <c r="F32" i="45"/>
  <c r="F31" i="45"/>
  <c r="F26" i="45"/>
  <c r="F25" i="45"/>
  <c r="F23" i="45"/>
  <c r="F21" i="45" s="1"/>
  <c r="F35" i="45"/>
  <c r="F29" i="45"/>
  <c r="F28" i="45"/>
  <c r="F34" i="45"/>
  <c r="F26" i="44"/>
  <c r="F34" i="44"/>
  <c r="F25" i="44"/>
  <c r="F31" i="44"/>
  <c r="F28" i="44"/>
  <c r="F27" i="44" s="1"/>
  <c r="F32" i="44"/>
  <c r="F33" i="44"/>
  <c r="F35" i="44"/>
  <c r="F23" i="44"/>
  <c r="F21" i="44" s="1"/>
  <c r="F23" i="43"/>
  <c r="F21" i="43" s="1"/>
  <c r="F32" i="43"/>
  <c r="F33" i="43"/>
  <c r="F29" i="43"/>
  <c r="F35" i="43"/>
  <c r="F28" i="43"/>
  <c r="F26" i="43"/>
  <c r="F34" i="43"/>
  <c r="F25" i="43"/>
  <c r="E20" i="42"/>
  <c r="F29" i="42" s="1"/>
  <c r="D48" i="41"/>
  <c r="E30" i="41"/>
  <c r="E27" i="41"/>
  <c r="E24" i="41"/>
  <c r="E21" i="41"/>
  <c r="F20" i="46" l="1"/>
  <c r="F27" i="45"/>
  <c r="F30" i="45"/>
  <c r="F24" i="45"/>
  <c r="F20" i="45" s="1"/>
  <c r="F24" i="44"/>
  <c r="F30" i="44"/>
  <c r="F27" i="43"/>
  <c r="F30" i="43"/>
  <c r="F24" i="43"/>
  <c r="F35" i="42"/>
  <c r="F34" i="42"/>
  <c r="F28" i="42"/>
  <c r="F27" i="42" s="1"/>
  <c r="F25" i="42"/>
  <c r="F26" i="42"/>
  <c r="F33" i="42"/>
  <c r="F32" i="42"/>
  <c r="F31" i="42"/>
  <c r="F23" i="42"/>
  <c r="F21" i="42" s="1"/>
  <c r="E20" i="41"/>
  <c r="F34" i="41" s="1"/>
  <c r="D48" i="40"/>
  <c r="E30" i="40"/>
  <c r="E27" i="40"/>
  <c r="E24" i="40"/>
  <c r="E21" i="40"/>
  <c r="F20" i="44" l="1"/>
  <c r="F20" i="43"/>
  <c r="F24" i="42"/>
  <c r="F30" i="42"/>
  <c r="F35" i="41"/>
  <c r="F26" i="41"/>
  <c r="F31" i="41"/>
  <c r="F32" i="41"/>
  <c r="F28" i="41"/>
  <c r="F33" i="41"/>
  <c r="F25" i="41"/>
  <c r="F29" i="41"/>
  <c r="F23" i="41"/>
  <c r="F21" i="41" s="1"/>
  <c r="E20" i="40"/>
  <c r="F35" i="40" s="1"/>
  <c r="D48" i="39"/>
  <c r="E30" i="39"/>
  <c r="E27" i="39"/>
  <c r="E24" i="39"/>
  <c r="E21" i="39"/>
  <c r="F20" i="42" l="1"/>
  <c r="F24" i="41"/>
  <c r="F30" i="41"/>
  <c r="F27" i="41"/>
  <c r="F20" i="41" s="1"/>
  <c r="F34" i="40"/>
  <c r="F25" i="40"/>
  <c r="F26" i="40"/>
  <c r="F32" i="40"/>
  <c r="F33" i="40"/>
  <c r="F28" i="40"/>
  <c r="F29" i="40"/>
  <c r="F31" i="40"/>
  <c r="F23" i="40"/>
  <c r="F21" i="40" s="1"/>
  <c r="E20" i="39"/>
  <c r="F32" i="39" s="1"/>
  <c r="D48" i="38"/>
  <c r="E30" i="38"/>
  <c r="E27" i="38"/>
  <c r="E24" i="38"/>
  <c r="E21" i="38"/>
  <c r="F27" i="40" l="1"/>
  <c r="F30" i="40"/>
  <c r="F24" i="40"/>
  <c r="F26" i="39"/>
  <c r="F31" i="39"/>
  <c r="F29" i="39"/>
  <c r="F23" i="39"/>
  <c r="F21" i="39" s="1"/>
  <c r="F35" i="39"/>
  <c r="F25" i="39"/>
  <c r="F28" i="39"/>
  <c r="F34" i="39"/>
  <c r="F33" i="39"/>
  <c r="E20" i="38"/>
  <c r="F29" i="38" s="1"/>
  <c r="D48" i="37"/>
  <c r="E30" i="37"/>
  <c r="E27" i="37"/>
  <c r="E24" i="37"/>
  <c r="E21" i="37"/>
  <c r="F20" i="40" l="1"/>
  <c r="F24" i="39"/>
  <c r="F30" i="39"/>
  <c r="F27" i="39"/>
  <c r="F34" i="38"/>
  <c r="F33" i="38"/>
  <c r="F28" i="38"/>
  <c r="F27" i="38" s="1"/>
  <c r="F35" i="38"/>
  <c r="F25" i="38"/>
  <c r="F26" i="38"/>
  <c r="F31" i="38"/>
  <c r="F23" i="38"/>
  <c r="F21" i="38" s="1"/>
  <c r="F32" i="38"/>
  <c r="E20" i="37"/>
  <c r="F28" i="37" s="1"/>
  <c r="D48" i="36"/>
  <c r="E30" i="36"/>
  <c r="E27" i="36"/>
  <c r="E24" i="36"/>
  <c r="E21" i="36"/>
  <c r="F20" i="39" l="1"/>
  <c r="F24" i="38"/>
  <c r="F30" i="38"/>
  <c r="F29" i="37"/>
  <c r="F27" i="37" s="1"/>
  <c r="F35" i="37"/>
  <c r="F25" i="37"/>
  <c r="F31" i="37"/>
  <c r="F26" i="37"/>
  <c r="F32" i="37"/>
  <c r="F33" i="37"/>
  <c r="F34" i="37"/>
  <c r="F23" i="37"/>
  <c r="F21" i="37" s="1"/>
  <c r="E20" i="36"/>
  <c r="F34" i="36" s="1"/>
  <c r="D48" i="35"/>
  <c r="E30" i="35"/>
  <c r="E27" i="35"/>
  <c r="E24" i="35"/>
  <c r="E21" i="35"/>
  <c r="F20" i="38" l="1"/>
  <c r="F24" i="37"/>
  <c r="F20" i="37" s="1"/>
  <c r="F30" i="37"/>
  <c r="F31" i="36"/>
  <c r="F33" i="36"/>
  <c r="F30" i="36" s="1"/>
  <c r="F28" i="36"/>
  <c r="F26" i="36"/>
  <c r="F32" i="36"/>
  <c r="F25" i="36"/>
  <c r="F24" i="36" s="1"/>
  <c r="F29" i="36"/>
  <c r="F23" i="36"/>
  <c r="F21" i="36" s="1"/>
  <c r="F35" i="36"/>
  <c r="E20" i="35"/>
  <c r="F23" i="35" s="1"/>
  <c r="F21" i="35" s="1"/>
  <c r="F27" i="36" l="1"/>
  <c r="F20" i="36" s="1"/>
  <c r="F34" i="35"/>
  <c r="F25" i="35"/>
  <c r="F32" i="35"/>
  <c r="F33" i="35"/>
  <c r="F29" i="35"/>
  <c r="F26" i="35"/>
  <c r="F35" i="35"/>
  <c r="F28" i="35"/>
  <c r="F31" i="35"/>
  <c r="F27" i="35" l="1"/>
  <c r="F24" i="35"/>
  <c r="F30" i="35"/>
  <c r="F20" i="35" l="1"/>
</calcChain>
</file>

<file path=xl/sharedStrings.xml><?xml version="1.0" encoding="utf-8"?>
<sst xmlns="http://schemas.openxmlformats.org/spreadsheetml/2006/main" count="648" uniqueCount="58">
  <si>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</si>
  <si>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</si>
  <si>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</si>
  <si>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</si>
  <si>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</si>
  <si>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</si>
  <si>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</si>
  <si>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</si>
  <si>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</si>
  <si>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</si>
  <si>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</si>
  <si>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</si>
  <si>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</si>
  <si>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</si>
  <si>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</si>
  <si>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</si>
  <si>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</si>
  <si>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</si>
  <si>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</si>
  <si>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</si>
  <si>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</si>
  <si>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</si>
  <si>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</si>
  <si>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</si>
  <si>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</si>
  <si>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</si>
  <si>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</si>
  <si>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</si>
  <si>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</si>
  <si>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</si>
  <si>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</si>
  <si>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</si>
  <si>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</si>
  <si>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</si>
  <si>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</si>
  <si>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</si>
  <si>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</si>
  <si>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</si>
  <si>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</si>
  <si>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</si>
  <si>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zajištěný fond 103</t>
  </si>
  <si>
    <t>CZ0008475860</t>
  </si>
  <si>
    <t>ISIN</t>
  </si>
  <si>
    <t>Státní bezkupónové dluhopisy a ostatní cenné papíry</t>
  </si>
  <si>
    <t>přijímané centrální bankou k refinancování</t>
  </si>
  <si>
    <t>Vydané vládními institucemi</t>
  </si>
  <si>
    <t>za období 1.1. - 31.1.2021</t>
  </si>
  <si>
    <t>za období 1.2. - 28.2.2021</t>
  </si>
  <si>
    <t>za období 1.3. - 31.3.2021</t>
  </si>
  <si>
    <t>za období 1.4. - 30.4.2021</t>
  </si>
  <si>
    <t>za období 1.5. - 31.5.2021</t>
  </si>
  <si>
    <t>za období 1.6. - 30.6.2021</t>
  </si>
  <si>
    <t>za období 1.7. - 31.7.2021</t>
  </si>
  <si>
    <t>za období 1.8. - 31.8.2021</t>
  </si>
  <si>
    <t>za období 1.9. - 30.9.2021</t>
  </si>
  <si>
    <t>za období 1.10. - 31.10.2021</t>
  </si>
  <si>
    <t>za období 1.11. - 30.11.2021</t>
  </si>
  <si>
    <t>za období 1.12.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</si>
</sst>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0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right" vertical="center" inden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1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" fillId="0" borderId="33" xfId="1" applyFont="1" applyFill="1" applyBorder="1" applyAlignment="1">
      <alignment horizontal="left" vertical="center" indent="1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4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4" fontId="17" fillId="0" borderId="0" xfId="1" applyNumberFormat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1" fillId="0" borderId="36" xfId="1" applyFont="1" applyFill="1" applyBorder="1" applyAlignment="1">
      <alignment horizontal="left" vertical="center" indent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18" fillId="0" borderId="39" xfId="1" applyFont="1" applyFill="1" applyBorder="1" applyAlignment="1">
      <alignment vertical="center" wrapText="1"/>
    </xf>
    <xf numFmtId="0" fontId="17" fillId="0" borderId="36" xfId="1" applyFont="1" applyFill="1" applyBorder="1" applyAlignment="1" applyProtection="1">
      <alignment horizontal="center" vertical="center" wrapText="1"/>
    </xf>
    <xf numFmtId="3" fontId="4" fillId="0" borderId="40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1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38" xfId="1" applyFont="1" applyFill="1" applyBorder="1" applyAlignment="1">
      <alignment horizontal="left" vertical="center" indent="1"/>
    </xf>
    <xf numFmtId="0" fontId="1" fillId="0" borderId="39" xfId="1" applyFont="1" applyBorder="1" applyAlignment="1">
      <alignment vertical="center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7" fillId="0" borderId="13" xfId="1" applyFont="1" applyFill="1" applyBorder="1" applyAlignment="1" applyProtection="1">
      <alignment horizontal="center" vertical="center" wrapText="1"/>
    </xf>
    <xf numFmtId="3" fontId="4" fillId="0" borderId="4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3" xfId="1" applyNumberFormat="1" applyFont="1" applyFill="1" applyBorder="1" applyAlignment="1" applyProtection="1">
      <alignment horizontal="right" vertical="center" wrapText="1" indent="2"/>
      <protection locked="0"/>
    </xf>
    <xf numFmtId="3" fontId="1" fillId="0" borderId="15" xfId="1" applyNumberFormat="1" applyBorder="1" applyAlignment="1">
      <alignment horizontal="right" indent="5"/>
    </xf>
    <xf numFmtId="3" fontId="1" fillId="0" borderId="37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29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0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2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26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5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7EA352-9BD2-4E1E-9F9F-0F1E6EA53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EC1B1A-02F0-4446-81FA-5A57D596A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5B048FF-0FCB-4D48-B745-19891E8D3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18301C-B338-4CF0-801C-3D8942462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B00D87-65C8-4E7E-95AE-6DA9C54D0B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0E3D40-122C-42FF-A31C-DBA665904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7E8CF30-CDAD-4C9E-9240-A14E39501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E365387-FDDF-4937-B272-D7CB24F9E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7F23A9-4EB8-4606-B5CD-2B451D419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EF8DFF-DE4A-4522-B82B-7054A14C0C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2229EE-73C4-497E-A9FC-4B520B132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E62D8B8-6AB8-48E2-804A-DDC17D38B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6084F-80E0-45D7-A978-AD197D9CB707}">
  <sheetPr>
    <pageSetUpPr fitToPage="1"/>
  </sheetPr>
  <dimension ref="A1:H52"/>
  <sheetViews>
    <sheetView workbookViewId="0">
      <selection activeCell="D11" sqref="D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44227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770869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192001</v>
      </c>
      <c r="F24" s="53">
        <f>+F25+F26</f>
        <v>24.907085380265649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6972</v>
      </c>
      <c r="F25" s="53">
        <f>E25/E20*100</f>
        <v>0.90443382727804589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185029</v>
      </c>
      <c r="F26" s="53">
        <f>E26/E20*100</f>
        <v>24.002651552987604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578667</v>
      </c>
      <c r="F27" s="53">
        <f>+F28+F29</f>
        <v>75.066840150531405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510619</v>
      </c>
      <c r="F28" s="53">
        <f>E28/$E$20*100</f>
        <v>66.239399949926636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68048</v>
      </c>
      <c r="F29" s="53">
        <f>E29/$E$20*100</f>
        <v>8.8274402006047712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201</v>
      </c>
      <c r="F34" s="61">
        <f t="shared" si="0"/>
        <v>2.6074469202938502E-2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46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96</v>
      </c>
      <c r="D43" s="78">
        <v>3130000</v>
      </c>
      <c r="E43" s="77">
        <v>99</v>
      </c>
      <c r="F43" s="79">
        <v>3227030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44227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770369996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39548-5969-4F58-AD0B-26696889C02D}">
  <sheetPr>
    <pageSetUpPr fitToPage="1"/>
  </sheetPr>
  <dimension ref="A1:H52"/>
  <sheetViews>
    <sheetView workbookViewId="0">
      <selection activeCell="F18" sqref="F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44500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759929</v>
      </c>
      <c r="F20" s="48">
        <f>+F24+F27+F30+F35+F21+F34</f>
        <v>100.00000000000001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176416</v>
      </c>
      <c r="F24" s="53">
        <f>+F25+F26</f>
        <v>23.214800330030833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60978</v>
      </c>
      <c r="F25" s="53">
        <f>E25/E20*100</f>
        <v>8.0241706791029177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115438</v>
      </c>
      <c r="F26" s="53">
        <f>E26/E20*100</f>
        <v>15.190629650927914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582501</v>
      </c>
      <c r="F27" s="53">
        <f>+F28+F29</f>
        <v>76.652029334319394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351069</v>
      </c>
      <c r="F28" s="53">
        <f>E28/$E$20*100</f>
        <v>46.197605302600635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231432</v>
      </c>
      <c r="F29" s="53">
        <f>E29/$E$20*100</f>
        <v>30.454424031718752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1012</v>
      </c>
      <c r="F34" s="61">
        <f t="shared" si="0"/>
        <v>0.13317033564977782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55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3745</v>
      </c>
      <c r="D43" s="78">
        <v>610448</v>
      </c>
      <c r="E43" s="77">
        <v>3827</v>
      </c>
      <c r="F43" s="79">
        <v>623756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44500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757663484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DC923-DB98-47DF-982F-4A2E044D96A7}">
  <sheetPr>
    <pageSetUpPr fitToPage="1"/>
  </sheetPr>
  <dimension ref="A1:H52"/>
  <sheetViews>
    <sheetView workbookViewId="0">
      <selection activeCell="D8" sqref="D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44530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758768</v>
      </c>
      <c r="F20" s="48">
        <f>+F24+F27+F30+F35+F21+F34</f>
        <v>99.999999999999986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175377</v>
      </c>
      <c r="F24" s="53">
        <f>+F25+F26</f>
        <v>23.113389072812769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60115</v>
      </c>
      <c r="F25" s="53">
        <f>E25/E20*100</f>
        <v>7.9227115534656178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115262</v>
      </c>
      <c r="F26" s="53">
        <f>E26/E20*100</f>
        <v>15.190677519347151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582108</v>
      </c>
      <c r="F27" s="53">
        <f>+F28+F29</f>
        <v>76.717521034097373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351426</v>
      </c>
      <c r="F28" s="53">
        <f>E28/$E$20*100</f>
        <v>46.315342766168314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230682</v>
      </c>
      <c r="F29" s="53">
        <f>E29/$E$20*100</f>
        <v>30.402178267929063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1283</v>
      </c>
      <c r="F34" s="61">
        <f t="shared" si="0"/>
        <v>0.16908989308985092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56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5580</v>
      </c>
      <c r="D43" s="78">
        <v>408200</v>
      </c>
      <c r="E43" s="77">
        <v>5695</v>
      </c>
      <c r="F43" s="79">
        <v>416609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44530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757735969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6FBCD-5DE6-4DFF-8C24-C6F9DB7BB21D}">
  <sheetPr>
    <pageSetUpPr fitToPage="1"/>
  </sheetPr>
  <dimension ref="A1:H52"/>
  <sheetViews>
    <sheetView tabSelected="1" workbookViewId="0">
      <selection activeCell="H4" sqref="H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44561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756786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173471</v>
      </c>
      <c r="F24" s="53">
        <f>+F25+F26</f>
        <v>22.922067797237265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58185</v>
      </c>
      <c r="F25" s="53">
        <f>E25/E20*100</f>
        <v>7.6884350397602494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115286</v>
      </c>
      <c r="F26" s="53">
        <f>E26/E20*100</f>
        <v>15.233632757477015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579001</v>
      </c>
      <c r="F27" s="53">
        <f>+F28+F29</f>
        <v>76.50788994510998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351214</v>
      </c>
      <c r="F28" s="53">
        <f>E28/$E$20*100</f>
        <v>46.408628066586857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227787</v>
      </c>
      <c r="F29" s="53">
        <f>E29/$E$20*100</f>
        <v>30.099261878523119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4314</v>
      </c>
      <c r="F34" s="61">
        <f t="shared" si="0"/>
        <v>0.57004225765275784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57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7545</v>
      </c>
      <c r="D43" s="78">
        <v>554900</v>
      </c>
      <c r="E43" s="77">
        <v>7705</v>
      </c>
      <c r="F43" s="79">
        <v>566664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44561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756684022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FFDFB-027E-4A8B-ACA7-837DAFB57CDF}">
  <sheetPr>
    <pageSetUpPr fitToPage="1"/>
  </sheetPr>
  <dimension ref="A1:H52"/>
  <sheetViews>
    <sheetView workbookViewId="0">
      <selection activeCell="D11" sqref="D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44255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768050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120502</v>
      </c>
      <c r="F24" s="53">
        <f>+F25+F26</f>
        <v>15.689343141722544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5460</v>
      </c>
      <c r="F25" s="53">
        <f>E25/E20*100</f>
        <v>0.71089121801966015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115042</v>
      </c>
      <c r="F26" s="53">
        <f>E26/E20*100</f>
        <v>14.978451923702885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647077</v>
      </c>
      <c r="F27" s="53">
        <f>+F28+F29</f>
        <v>84.249332725734007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579153</v>
      </c>
      <c r="F28" s="53">
        <f>E28/$E$20*100</f>
        <v>75.405637653798578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67924</v>
      </c>
      <c r="F29" s="53">
        <f>E29/$E$20*100</f>
        <v>8.8436950719354215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471</v>
      </c>
      <c r="F34" s="61">
        <f t="shared" si="0"/>
        <v>6.1324132543454202E-2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47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97</v>
      </c>
      <c r="D43" s="78">
        <v>1164651</v>
      </c>
      <c r="E43" s="77">
        <v>100</v>
      </c>
      <c r="F43" s="79">
        <v>1198775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44255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767546561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0B35B-018D-44C1-B29E-F632FAE025A6}">
  <sheetPr>
    <pageSetUpPr fitToPage="1"/>
  </sheetPr>
  <dimension ref="A1:H52"/>
  <sheetViews>
    <sheetView workbookViewId="0">
      <selection activeCell="G4" sqref="G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44286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766315</v>
      </c>
      <c r="F20" s="48">
        <f>+F24+F27+F30+F35+F21+F34</f>
        <v>100.00000000000001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119573</v>
      </c>
      <c r="F24" s="53">
        <f>+F25+F26</f>
        <v>15.603635580668524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4506</v>
      </c>
      <c r="F25" s="53">
        <f>E25/E20*100</f>
        <v>0.58800884753658744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115067</v>
      </c>
      <c r="F26" s="53">
        <f>E26/E20*100</f>
        <v>15.015626733131937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646271</v>
      </c>
      <c r="F27" s="53">
        <f>+F28+F29</f>
        <v>84.334901443923201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578378</v>
      </c>
      <c r="F28" s="53">
        <f>E28/$E$20*100</f>
        <v>75.475228854974787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67893</v>
      </c>
      <c r="F29" s="53">
        <f>E29/$E$20*100</f>
        <v>8.859672588948408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471</v>
      </c>
      <c r="F34" s="61">
        <f t="shared" si="0"/>
        <v>6.1462975408285103E-2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48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97</v>
      </c>
      <c r="D43" s="78">
        <v>512500</v>
      </c>
      <c r="E43" s="77">
        <v>100</v>
      </c>
      <c r="F43" s="79">
        <v>526389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44286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765805882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790C6-E50A-4B1E-9BED-6945BB1B72C4}">
  <sheetPr>
    <pageSetUpPr fitToPage="1"/>
  </sheetPr>
  <dimension ref="A1:H52"/>
  <sheetViews>
    <sheetView workbookViewId="0">
      <selection activeCell="G10" sqref="G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44316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766379</v>
      </c>
      <c r="F20" s="48">
        <f>+F24+F27+F30+F35+F21+F34</f>
        <v>99.999999999999986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119489</v>
      </c>
      <c r="F24" s="53">
        <f>+F25+F26</f>
        <v>15.591371893018989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4398</v>
      </c>
      <c r="F25" s="53">
        <f>E25/E20*100</f>
        <v>0.57386749897896472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115091</v>
      </c>
      <c r="F26" s="53">
        <f>E26/E20*100</f>
        <v>15.017504394040024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646419</v>
      </c>
      <c r="F27" s="53">
        <f>+F28+F29</f>
        <v>84.347170264320908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578412</v>
      </c>
      <c r="F28" s="53">
        <f>E28/$E$20*100</f>
        <v>75.473362396412213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68007</v>
      </c>
      <c r="F29" s="53">
        <f>E29/$E$20*100</f>
        <v>8.8738078679086971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471</v>
      </c>
      <c r="F34" s="61">
        <f t="shared" si="0"/>
        <v>6.145784266009377E-2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49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97</v>
      </c>
      <c r="D43" s="78">
        <v>252500</v>
      </c>
      <c r="E43" s="77">
        <v>99</v>
      </c>
      <c r="F43" s="79">
        <v>258939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44316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765860454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1E25E-F161-4229-82AD-9A2D2D060B7F}">
  <sheetPr>
    <pageSetUpPr fitToPage="1"/>
  </sheetPr>
  <dimension ref="A1:H52"/>
  <sheetViews>
    <sheetView workbookViewId="0">
      <selection activeCell="H6" sqref="H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44347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765685</v>
      </c>
      <c r="F20" s="48">
        <f>+F24+F27+F30+F35+F21+F34</f>
        <v>100.00000000000001</v>
      </c>
    </row>
    <row r="21" spans="1:8" x14ac:dyDescent="0.25">
      <c r="A21" s="49" t="s">
        <v>43</v>
      </c>
      <c r="B21" s="92"/>
      <c r="C21" s="92"/>
      <c r="D21" s="93">
        <v>2</v>
      </c>
      <c r="E21" s="94">
        <f>E23</f>
        <v>578389</v>
      </c>
      <c r="F21" s="95">
        <f>F23</f>
        <v>75.538765941607849</v>
      </c>
    </row>
    <row r="22" spans="1:8" x14ac:dyDescent="0.25">
      <c r="A22" s="49" t="s">
        <v>44</v>
      </c>
      <c r="B22" s="92"/>
      <c r="C22" s="92"/>
      <c r="D22" s="93"/>
      <c r="E22" s="94"/>
      <c r="F22" s="95"/>
    </row>
    <row r="23" spans="1:8" x14ac:dyDescent="0.25">
      <c r="A23" s="54" t="s">
        <v>45</v>
      </c>
      <c r="B23" s="92"/>
      <c r="C23" s="92"/>
      <c r="D23" s="93"/>
      <c r="E23" s="94">
        <v>578389</v>
      </c>
      <c r="F23" s="95">
        <f>E23/E20*100</f>
        <v>75.538765941607849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119799</v>
      </c>
      <c r="F24" s="53">
        <f>+F25+F26</f>
        <v>15.645990191789052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4683</v>
      </c>
      <c r="F25" s="53">
        <f>E25/E20*100</f>
        <v>0.61160921266578294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115116</v>
      </c>
      <c r="F26" s="53">
        <f>E26/E20*100</f>
        <v>15.034380979123268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66755</v>
      </c>
      <c r="F27" s="53">
        <f>+F28+F29</f>
        <v>8.7183371752091254</v>
      </c>
    </row>
    <row r="28" spans="1:8" hidden="1" x14ac:dyDescent="0.25">
      <c r="A28" s="54" t="s">
        <v>22</v>
      </c>
      <c r="B28" s="55"/>
      <c r="C28" s="55"/>
      <c r="D28" s="51">
        <v>10</v>
      </c>
      <c r="E28" s="52">
        <v>0</v>
      </c>
      <c r="F28" s="53">
        <f>E28/$E$20*100</f>
        <v>0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66755</v>
      </c>
      <c r="F29" s="53">
        <f>E29/$E$20*100</f>
        <v>8.7183371752091254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742</v>
      </c>
      <c r="F34" s="61">
        <f t="shared" si="0"/>
        <v>9.690669139398056E-2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50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97</v>
      </c>
      <c r="D43" s="78">
        <v>200000</v>
      </c>
      <c r="E43" s="77">
        <v>100</v>
      </c>
      <c r="F43" s="79">
        <v>205180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44347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765158156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EA6D5-52FF-4E08-B3D6-58A98C0B14FA}">
  <sheetPr>
    <pageSetUpPr fitToPage="1"/>
  </sheetPr>
  <dimension ref="A1:H52"/>
  <sheetViews>
    <sheetView workbookViewId="0">
      <selection activeCell="E13" sqref="E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44377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814591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148950</v>
      </c>
      <c r="F24" s="53">
        <f>+F25+F26</f>
        <v>18.28524989841528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33810</v>
      </c>
      <c r="F25" s="53">
        <f>E25/E20*100</f>
        <v>4.1505491713019174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115140</v>
      </c>
      <c r="F26" s="53">
        <f>E26/E20*100</f>
        <v>14.134700727113362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610469</v>
      </c>
      <c r="F27" s="53">
        <f>+F28+F29</f>
        <v>74.941780599098195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431497</v>
      </c>
      <c r="F28" s="53">
        <f>E28/$E$20*100</f>
        <v>52.97100017063778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178972</v>
      </c>
      <c r="F29" s="53">
        <f>E29/$E$20*100</f>
        <v>21.970780428460419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55172</v>
      </c>
      <c r="F34" s="61">
        <f t="shared" si="0"/>
        <v>6.7729695024865242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51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3315</v>
      </c>
      <c r="D43" s="78">
        <v>3000000</v>
      </c>
      <c r="E43" s="77">
        <v>3399</v>
      </c>
      <c r="F43" s="79">
        <v>3075600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44377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761769726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38476-061C-40E7-A898-C470DE9B64D1}">
  <sheetPr>
    <pageSetUpPr fitToPage="1"/>
  </sheetPr>
  <dimension ref="A1:H52"/>
  <sheetViews>
    <sheetView topLeftCell="A14" workbookViewId="0">
      <selection activeCell="E36" sqref="E3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44408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761673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147095</v>
      </c>
      <c r="F24" s="53">
        <f>+F25+F26</f>
        <v>19.312093247364682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31031</v>
      </c>
      <c r="F25" s="53">
        <f>E25/E20*100</f>
        <v>4.0740580275262479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116064</v>
      </c>
      <c r="F26" s="53">
        <f>E26/E20*100</f>
        <v>15.238035219838434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613837</v>
      </c>
      <c r="F27" s="53">
        <f>+F28+F29</f>
        <v>80.5906209094979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382789</v>
      </c>
      <c r="F28" s="53">
        <f>E28/$E$20*100</f>
        <v>50.256343601519283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231048</v>
      </c>
      <c r="F29" s="53">
        <f>E29/$E$20*100</f>
        <v>30.334277307978617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741</v>
      </c>
      <c r="F34" s="61">
        <f t="shared" si="0"/>
        <v>9.7285843137409359E-2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52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3121</v>
      </c>
      <c r="D43" s="78">
        <v>50000</v>
      </c>
      <c r="E43" s="77">
        <v>3198.41</v>
      </c>
      <c r="F43" s="79">
        <v>51240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44408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760887812.40999997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3BBCF-39C6-4308-A7DB-CDFD275D81FB}">
  <sheetPr>
    <pageSetUpPr fitToPage="1"/>
  </sheetPr>
  <dimension ref="A1:H52"/>
  <sheetViews>
    <sheetView workbookViewId="0">
      <selection activeCell="E34" sqref="E3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44439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761661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171973</v>
      </c>
      <c r="F24" s="53">
        <f>+F25+F26</f>
        <v>22.578680016437758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56484</v>
      </c>
      <c r="F25" s="53">
        <f>E25/E20*100</f>
        <v>7.4158976237459973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115489</v>
      </c>
      <c r="F26" s="53">
        <f>E26/E20*100</f>
        <v>15.162782392691762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588675</v>
      </c>
      <c r="F27" s="53">
        <f>+F28+F29</f>
        <v>77.288321182258244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357620</v>
      </c>
      <c r="F28" s="53">
        <f>E28/$E$20*100</f>
        <v>46.952646912471558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231055</v>
      </c>
      <c r="F29" s="53">
        <f>E29/$E$20*100</f>
        <v>30.33567426978669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1013</v>
      </c>
      <c r="F34" s="61">
        <f t="shared" si="0"/>
        <v>0.13299880130399219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53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198717</v>
      </c>
      <c r="D43" s="78">
        <v>0</v>
      </c>
      <c r="E43" s="77">
        <v>203427</v>
      </c>
      <c r="F43" s="79">
        <v>0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44439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760578434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83A31-6492-41BC-A3F6-2A84382F4692}">
  <sheetPr>
    <pageSetUpPr fitToPage="1"/>
  </sheetPr>
  <dimension ref="A1:H52"/>
  <sheetViews>
    <sheetView workbookViewId="0">
      <selection activeCell="D18" sqref="D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44469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760272</v>
      </c>
      <c r="F20" s="48">
        <f>+F24+F27+F30+F35+F21+F34</f>
        <v>100.00000000000001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176751</v>
      </c>
      <c r="F24" s="53">
        <f>+F25+F26</f>
        <v>23.248390049876889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61538</v>
      </c>
      <c r="F25" s="53">
        <f>E25/E20*100</f>
        <v>8.0942083885767193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115213</v>
      </c>
      <c r="F26" s="53">
        <f>E26/E20*100</f>
        <v>15.154181661300168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582509</v>
      </c>
      <c r="F27" s="53">
        <f>+F28+F29</f>
        <v>76.618499694846065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351712</v>
      </c>
      <c r="F28" s="53">
        <f>E28/$E$20*100</f>
        <v>46.261338047435657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230797</v>
      </c>
      <c r="F29" s="53">
        <f>E29/$E$20*100</f>
        <v>30.3571616474104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1012</v>
      </c>
      <c r="F34" s="61">
        <f t="shared" si="0"/>
        <v>0.13311025527705875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54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4327</v>
      </c>
      <c r="D43" s="78">
        <v>502097</v>
      </c>
      <c r="E43" s="77">
        <v>4427</v>
      </c>
      <c r="F43" s="79">
        <v>513645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44469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759190768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2022-01-07T10:30:31Z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2020-11-24T10:31:52Z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7adfb910-630d-40f5-bc8d-49ce01c9a2d2</vt:lpwstr>
  </property>
  <property fmtid="{D5CDD505-2E9C-101B-9397-08002B2CF9AE}" pid="8" name="MSIP_Label_2a6524ed-fb1a-49fd-bafe-15c5e5ffd047_ContentBits">
    <vt:lpwstr>0</vt:lpwstr>
  </property>
</Properties>
</file>